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3660" windowHeight="168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0" i="1" l="1"/>
  <c r="B37" i="1"/>
  <c r="C110" i="1"/>
  <c r="B97" i="1"/>
  <c r="B24" i="1"/>
  <c r="C97" i="1"/>
  <c r="B98" i="1"/>
  <c r="B25" i="1"/>
  <c r="C98" i="1"/>
  <c r="B99" i="1"/>
  <c r="B26" i="1"/>
  <c r="C99" i="1"/>
  <c r="B100" i="1"/>
  <c r="B27" i="1"/>
  <c r="C100" i="1"/>
  <c r="B101" i="1"/>
  <c r="B28" i="1"/>
  <c r="C101" i="1"/>
  <c r="B102" i="1"/>
  <c r="B29" i="1"/>
  <c r="C102" i="1"/>
  <c r="B103" i="1"/>
  <c r="B30" i="1"/>
  <c r="C103" i="1"/>
  <c r="B104" i="1"/>
  <c r="B31" i="1"/>
  <c r="C104" i="1"/>
  <c r="B105" i="1"/>
  <c r="B32" i="1"/>
  <c r="C105" i="1"/>
  <c r="B106" i="1"/>
  <c r="B33" i="1"/>
  <c r="C106" i="1"/>
  <c r="B107" i="1"/>
  <c r="B34" i="1"/>
  <c r="C107" i="1"/>
  <c r="B108" i="1"/>
  <c r="B35" i="1"/>
  <c r="C108" i="1"/>
  <c r="B109" i="1"/>
  <c r="B36" i="1"/>
  <c r="C109" i="1"/>
  <c r="C128" i="1"/>
  <c r="B128" i="1"/>
  <c r="D128" i="1"/>
  <c r="C127" i="1"/>
  <c r="B127" i="1"/>
  <c r="D127" i="1"/>
  <c r="C126" i="1"/>
  <c r="B126" i="1"/>
  <c r="D126" i="1"/>
  <c r="C125" i="1"/>
  <c r="B125" i="1"/>
  <c r="D125" i="1"/>
  <c r="C124" i="1"/>
  <c r="B124" i="1"/>
  <c r="D124" i="1"/>
  <c r="C123" i="1"/>
  <c r="B123" i="1"/>
  <c r="D123" i="1"/>
  <c r="C122" i="1"/>
  <c r="B122" i="1"/>
  <c r="D122" i="1"/>
  <c r="C121" i="1"/>
  <c r="B121" i="1"/>
  <c r="D121" i="1"/>
  <c r="C120" i="1"/>
  <c r="B120" i="1"/>
  <c r="D120" i="1"/>
  <c r="C119" i="1"/>
  <c r="B119" i="1"/>
  <c r="D119" i="1"/>
  <c r="C118" i="1"/>
  <c r="B118" i="1"/>
  <c r="D118" i="1"/>
  <c r="C117" i="1"/>
  <c r="B117" i="1"/>
  <c r="D117" i="1"/>
  <c r="C116" i="1"/>
  <c r="B116" i="1"/>
  <c r="D116" i="1"/>
  <c r="C115" i="1"/>
  <c r="B115" i="1"/>
  <c r="D115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2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</calcChain>
</file>

<file path=xl/sharedStrings.xml><?xml version="1.0" encoding="utf-8"?>
<sst xmlns="http://schemas.openxmlformats.org/spreadsheetml/2006/main" count="142" uniqueCount="58">
  <si>
    <t>Export capacity rate (p/kVA/day)</t>
  </si>
  <si>
    <t>ENWL</t>
  </si>
  <si>
    <t>NPG Northeast</t>
  </si>
  <si>
    <t>NPG Yorkshire</t>
  </si>
  <si>
    <t>SPEN SPD</t>
  </si>
  <si>
    <t>SPEN SPM</t>
  </si>
  <si>
    <t>SSEPD SEPD</t>
  </si>
  <si>
    <t>SSEPD SHEPD</t>
  </si>
  <si>
    <t>UKPN EPN</t>
  </si>
  <si>
    <t>UKPN LPN</t>
  </si>
  <si>
    <t>UKPN SPN</t>
  </si>
  <si>
    <t>WPD EastM</t>
  </si>
  <si>
    <t>WPD SWales</t>
  </si>
  <si>
    <t>WPD SWest</t>
  </si>
  <si>
    <t>WPD WestM</t>
  </si>
  <si>
    <t>Illustrative charge for 50 MW generation project (£/year)</t>
  </si>
  <si>
    <t>Sole use asset MEAV equivalent to 50 MW export capacity charge</t>
  </si>
  <si>
    <t>Export capacity charge as a proportion of estimated income from generation</t>
  </si>
  <si>
    <t>This is consistent with either £45/MWh and 67% load factor or £90/MWh and 33% load factor.</t>
  </si>
  <si>
    <t>Sole use asset charging rate (approximate, based on 2013 data)</t>
  </si>
  <si>
    <t>This assumes that the income of a 50 MW generation project is £13,000,000/year.</t>
  </si>
  <si>
    <t>National Grid demand tariff (£/kW/year)</t>
  </si>
  <si>
    <t>National Grid zone name</t>
  </si>
  <si>
    <t>Northern Scotland</t>
  </si>
  <si>
    <t>Southern Scotland</t>
  </si>
  <si>
    <t>Northern</t>
  </si>
  <si>
    <t>North West</t>
  </si>
  <si>
    <t>Yorkshire</t>
  </si>
  <si>
    <t>N Wales &amp; Mersey</t>
  </si>
  <si>
    <t>East Midlands</t>
  </si>
  <si>
    <t>Midlands</t>
  </si>
  <si>
    <t>Eastern</t>
  </si>
  <si>
    <t>South Wales</t>
  </si>
  <si>
    <t>South East</t>
  </si>
  <si>
    <t>London</t>
  </si>
  <si>
    <t>Southern</t>
  </si>
  <si>
    <t>South Western</t>
  </si>
  <si>
    <t>10. EDCM export capacity charges in February 2014 charging statements</t>
  </si>
  <si>
    <t>11. How much of the generation revenue is lost to EDCM export capacity charges?</t>
  </si>
  <si>
    <t>12. EDCM sole use asset charging rate (data from 2013 MIG work)</t>
  </si>
  <si>
    <t>13. How big would a sole use asset need to be to cost as much as the EDCM export capacity charge for a 50 MW generation project?</t>
  </si>
  <si>
    <t>14. National Grid triad benefit</t>
  </si>
  <si>
    <t>These calculations use a 50 MW generator with generation at the time of triad of 16,667 kW (33% of capacity).</t>
  </si>
  <si>
    <t>Triad benefit minus EDCM export capacity charge (£/year)</t>
  </si>
  <si>
    <t>EDCM export capacity charge (£/year)</t>
  </si>
  <si>
    <t>15. How much of the triad benefit is lost to EDCM export capacity charges?</t>
  </si>
  <si>
    <t>16. How do EDCM capacity charges affect the ranking of GSP group for network costs/credits for renewable generation?</t>
  </si>
  <si>
    <t>Ranking based on full triad benefit</t>
  </si>
  <si>
    <t>Ranking based on triad benefit minus EDCM export capacity charge</t>
  </si>
  <si>
    <t>Full triad benefit (£/year)</t>
  </si>
  <si>
    <t>Change in ranking</t>
  </si>
  <si>
    <t>EDCM export capacity charges are abnormally high in the SPM area.  I don't know why.</t>
  </si>
  <si>
    <t>EDCM export capacity charges do not matter much.</t>
  </si>
  <si>
    <t>The large and unexplained fluctuations between GSP Groups suggests a risk that EDCM export capacity charges are random and might fluctuate in the future.</t>
  </si>
  <si>
    <t>EDCM export capacity charges do not appear to serve any useful purpose.</t>
  </si>
  <si>
    <t>The existence of EDCM export capacity charges creates administrative costs and their apparent randomness creates risks which deter investment in larger distributed generation projects.</t>
  </si>
  <si>
    <t>I cannot see any good reason against setting EDCM export capacity charges to zero.</t>
  </si>
  <si>
    <t>17. Franck's conclusions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</si>
</sst>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 _(???,???,??0.00_);[Red]\ \(???,???,??0.00\);;@"/>
    <numFmt numFmtId="165" formatCode="\ _(???,???,??0_);[Red]\ \(???,???,??0\);;@"/>
    <numFmt numFmtId="166" formatCode="??0.0%"/>
    <numFmt numFmtId="167" formatCode="[Blue]\+?0;[Red]\-?0;[Green]\=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0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49" fontId="2" fillId="0" borderId="0" xfId="0" applyNumberFormat="1" applyFont="1" applyAlignment="1">
      <alignment horizontal="left"/>
    </xf>
    <xf numFmtId="49" fontId="3" fillId="2" borderId="0" xfId="0" applyNumberFormat="1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left" vertical="center"/>
    </xf>
    <xf numFmtId="164" fontId="0" fillId="3" borderId="0" xfId="0" applyNumberFormat="1" applyFill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left" vertical="center"/>
    </xf>
    <xf numFmtId="0" fontId="0" fillId="3" borderId="0" xfId="0" applyNumberFormat="1" applyFill="1" applyBorder="1" applyAlignment="1">
      <alignment horizontal="center" vertical="center"/>
    </xf>
    <xf numFmtId="166" fontId="0" fillId="4" borderId="0" xfId="3" applyNumberFormat="1" applyFont="1" applyFill="1" applyBorder="1" applyAlignment="1">
      <alignment horizontal="center" vertical="center"/>
    </xf>
    <xf numFmtId="166" fontId="0" fillId="3" borderId="0" xfId="3" applyNumberFormat="1" applyFont="1" applyFill="1" applyAlignment="1">
      <alignment horizontal="center"/>
    </xf>
    <xf numFmtId="167" fontId="0" fillId="4" borderId="0" xfId="0" applyNumberFormat="1" applyFill="1" applyBorder="1" applyAlignment="1">
      <alignment horizontal="center" vertical="center"/>
    </xf>
  </cellXfs>
  <cellStyles count="106">
    <cellStyle name="Followed Hyperlink" xfId="2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Hyperlink" xfId="1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Normal" xfId="0" builtinId="0"/>
    <cellStyle name="Percent" xfId="3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effectLst/>
          </c:spPr>
          <c:invertIfNegative val="0"/>
          <c:cat>
            <c:strRef>
              <c:f>Sheet1!$A$4:$A$17</c:f>
              <c:strCache>
                <c:ptCount val="14"/>
                <c:pt idx="0">
                  <c:v>ENWL</c:v>
                </c:pt>
                <c:pt idx="1">
                  <c:v>NPG Northeast</c:v>
                </c:pt>
                <c:pt idx="2">
                  <c:v>NPG Yorkshire</c:v>
                </c:pt>
                <c:pt idx="3">
                  <c:v>SPEN SPD</c:v>
                </c:pt>
                <c:pt idx="4">
                  <c:v>SPEN SPM</c:v>
                </c:pt>
                <c:pt idx="5">
                  <c:v>SSEPD SEPD</c:v>
                </c:pt>
                <c:pt idx="6">
                  <c:v>SSEPD SHEPD</c:v>
                </c:pt>
                <c:pt idx="7">
                  <c:v>UKPN EPN</c:v>
                </c:pt>
                <c:pt idx="8">
                  <c:v>UKPN LPN</c:v>
                </c:pt>
                <c:pt idx="9">
                  <c:v>UKPN SPN</c:v>
                </c:pt>
                <c:pt idx="10">
                  <c:v>WPD EastM</c:v>
                </c:pt>
                <c:pt idx="11">
                  <c:v>WPD SWales</c:v>
                </c:pt>
                <c:pt idx="12">
                  <c:v>WPD SWest</c:v>
                </c:pt>
                <c:pt idx="13">
                  <c:v>WPD WestM</c:v>
                </c:pt>
              </c:strCache>
            </c:strRef>
          </c:cat>
          <c:val>
            <c:numRef>
              <c:f>Sheet1!$B$4:$B$17</c:f>
              <c:numCache>
                <c:formatCode>\ _(???,???,??0.00_);[Red]\ \(???,???,??0.00\);;@</c:formatCode>
                <c:ptCount val="14"/>
                <c:pt idx="0">
                  <c:v>0.11</c:v>
                </c:pt>
                <c:pt idx="1">
                  <c:v>0.09</c:v>
                </c:pt>
                <c:pt idx="2">
                  <c:v>0.13</c:v>
                </c:pt>
                <c:pt idx="3">
                  <c:v>0.34</c:v>
                </c:pt>
                <c:pt idx="4">
                  <c:v>0.67</c:v>
                </c:pt>
                <c:pt idx="5">
                  <c:v>0.07</c:v>
                </c:pt>
                <c:pt idx="6">
                  <c:v>0.18</c:v>
                </c:pt>
                <c:pt idx="7">
                  <c:v>0.09</c:v>
                </c:pt>
                <c:pt idx="8">
                  <c:v>0.05</c:v>
                </c:pt>
                <c:pt idx="9">
                  <c:v>0.05</c:v>
                </c:pt>
                <c:pt idx="10">
                  <c:v>0.15</c:v>
                </c:pt>
                <c:pt idx="11">
                  <c:v>0.07</c:v>
                </c:pt>
                <c:pt idx="12">
                  <c:v>0.06</c:v>
                </c:pt>
                <c:pt idx="13">
                  <c:v>0.09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130309384"/>
        <c:axId val="-2130307976"/>
      </c:barChart>
      <c:catAx>
        <c:axId val="-2130309384"/>
        <c:scaling>
          <c:orientation val="maxMin"/>
        </c:scaling>
        <c:delete val="0"/>
        <c:axPos val="l"/>
        <c:majorTickMark val="out"/>
        <c:minorTickMark val="none"/>
        <c:tickLblPos val="nextTo"/>
        <c:crossAx val="-2130307976"/>
        <c:crosses val="autoZero"/>
        <c:auto val="1"/>
        <c:lblAlgn val="ctr"/>
        <c:lblOffset val="100"/>
        <c:noMultiLvlLbl val="0"/>
      </c:catAx>
      <c:valAx>
        <c:axId val="-2130307976"/>
        <c:scaling>
          <c:orientation val="minMax"/>
        </c:scaling>
        <c:delete val="0"/>
        <c:axPos val="t"/>
        <c:majorGridlines/>
        <c:numFmt formatCode="\ _(???,???,??0.00_);[Red]\ \(???,???,??0.00\);;@" sourceLinked="1"/>
        <c:majorTickMark val="out"/>
        <c:minorTickMark val="none"/>
        <c:tickLblPos val="nextTo"/>
        <c:crossAx val="-2130309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effectLst/>
          </c:spPr>
          <c:invertIfNegative val="0"/>
          <c:cat>
            <c:strRef>
              <c:f>Sheet1!$A$4:$A$17</c:f>
              <c:strCache>
                <c:ptCount val="14"/>
                <c:pt idx="0">
                  <c:v>ENWL</c:v>
                </c:pt>
                <c:pt idx="1">
                  <c:v>NPG Northeast</c:v>
                </c:pt>
                <c:pt idx="2">
                  <c:v>NPG Yorkshire</c:v>
                </c:pt>
                <c:pt idx="3">
                  <c:v>SPEN SPD</c:v>
                </c:pt>
                <c:pt idx="4">
                  <c:v>SPEN SPM</c:v>
                </c:pt>
                <c:pt idx="5">
                  <c:v>SSEPD SEPD</c:v>
                </c:pt>
                <c:pt idx="6">
                  <c:v>SSEPD SHEPD</c:v>
                </c:pt>
                <c:pt idx="7">
                  <c:v>UKPN EPN</c:v>
                </c:pt>
                <c:pt idx="8">
                  <c:v>UKPN LPN</c:v>
                </c:pt>
                <c:pt idx="9">
                  <c:v>UKPN SPN</c:v>
                </c:pt>
                <c:pt idx="10">
                  <c:v>WPD EastM</c:v>
                </c:pt>
                <c:pt idx="11">
                  <c:v>WPD SWales</c:v>
                </c:pt>
                <c:pt idx="12">
                  <c:v>WPD SWest</c:v>
                </c:pt>
                <c:pt idx="13">
                  <c:v>WPD WestM</c:v>
                </c:pt>
              </c:strCache>
            </c:strRef>
          </c:cat>
          <c:val>
            <c:numRef>
              <c:f>Sheet1!$C$24:$C$37</c:f>
              <c:numCache>
                <c:formatCode>??0.0%</c:formatCode>
                <c:ptCount val="14"/>
                <c:pt idx="0">
                  <c:v>0.00154423076923077</c:v>
                </c:pt>
                <c:pt idx="1">
                  <c:v>0.00126346153846154</c:v>
                </c:pt>
                <c:pt idx="2">
                  <c:v>0.001825</c:v>
                </c:pt>
                <c:pt idx="3">
                  <c:v>0.00477307692307692</c:v>
                </c:pt>
                <c:pt idx="4">
                  <c:v>0.00940576923076923</c:v>
                </c:pt>
                <c:pt idx="5">
                  <c:v>0.000982692307692307</c:v>
                </c:pt>
                <c:pt idx="6">
                  <c:v>0.00252692307692308</c:v>
                </c:pt>
                <c:pt idx="7">
                  <c:v>0.00126346153846154</c:v>
                </c:pt>
                <c:pt idx="8">
                  <c:v>0.000701923076923077</c:v>
                </c:pt>
                <c:pt idx="9">
                  <c:v>0.000701923076923077</c:v>
                </c:pt>
                <c:pt idx="10">
                  <c:v>0.00210576923076923</c:v>
                </c:pt>
                <c:pt idx="11">
                  <c:v>0.000982692307692307</c:v>
                </c:pt>
                <c:pt idx="12">
                  <c:v>0.000842307692307692</c:v>
                </c:pt>
                <c:pt idx="13">
                  <c:v>0.00126346153846154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115266696"/>
        <c:axId val="-2115773080"/>
      </c:barChart>
      <c:catAx>
        <c:axId val="-2115266696"/>
        <c:scaling>
          <c:orientation val="maxMin"/>
        </c:scaling>
        <c:delete val="0"/>
        <c:axPos val="l"/>
        <c:majorTickMark val="out"/>
        <c:minorTickMark val="none"/>
        <c:tickLblPos val="nextTo"/>
        <c:crossAx val="-2115773080"/>
        <c:crosses val="autoZero"/>
        <c:auto val="1"/>
        <c:lblAlgn val="ctr"/>
        <c:lblOffset val="100"/>
        <c:noMultiLvlLbl val="0"/>
      </c:catAx>
      <c:valAx>
        <c:axId val="-2115773080"/>
        <c:scaling>
          <c:orientation val="minMax"/>
        </c:scaling>
        <c:delete val="0"/>
        <c:axPos val="t"/>
        <c:majorGridlines/>
        <c:numFmt formatCode="??0.0%" sourceLinked="1"/>
        <c:majorTickMark val="out"/>
        <c:minorTickMark val="none"/>
        <c:tickLblPos val="nextTo"/>
        <c:crossAx val="-2115266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effectLst/>
          </c:spPr>
          <c:invertIfNegative val="0"/>
          <c:cat>
            <c:strRef>
              <c:f>Sheet1!$A$4:$A$17</c:f>
              <c:strCache>
                <c:ptCount val="14"/>
                <c:pt idx="0">
                  <c:v>ENWL</c:v>
                </c:pt>
                <c:pt idx="1">
                  <c:v>NPG Northeast</c:v>
                </c:pt>
                <c:pt idx="2">
                  <c:v>NPG Yorkshire</c:v>
                </c:pt>
                <c:pt idx="3">
                  <c:v>SPEN SPD</c:v>
                </c:pt>
                <c:pt idx="4">
                  <c:v>SPEN SPM</c:v>
                </c:pt>
                <c:pt idx="5">
                  <c:v>SSEPD SEPD</c:v>
                </c:pt>
                <c:pt idx="6">
                  <c:v>SSEPD SHEPD</c:v>
                </c:pt>
                <c:pt idx="7">
                  <c:v>UKPN EPN</c:v>
                </c:pt>
                <c:pt idx="8">
                  <c:v>UKPN LPN</c:v>
                </c:pt>
                <c:pt idx="9">
                  <c:v>UKPN SPN</c:v>
                </c:pt>
                <c:pt idx="10">
                  <c:v>WPD EastM</c:v>
                </c:pt>
                <c:pt idx="11">
                  <c:v>WPD SWales</c:v>
                </c:pt>
                <c:pt idx="12">
                  <c:v>WPD SWest</c:v>
                </c:pt>
                <c:pt idx="13">
                  <c:v>WPD WestM</c:v>
                </c:pt>
              </c:strCache>
            </c:strRef>
          </c:cat>
          <c:val>
            <c:numRef>
              <c:f>Sheet1!$B$42:$B$55</c:f>
              <c:numCache>
                <c:formatCode>??0.0%</c:formatCode>
                <c:ptCount val="14"/>
                <c:pt idx="0">
                  <c:v>0.008</c:v>
                </c:pt>
                <c:pt idx="1">
                  <c:v>0.006</c:v>
                </c:pt>
                <c:pt idx="2">
                  <c:v>0.007</c:v>
                </c:pt>
                <c:pt idx="3">
                  <c:v>0.015</c:v>
                </c:pt>
                <c:pt idx="4">
                  <c:v>0.009</c:v>
                </c:pt>
                <c:pt idx="5">
                  <c:v>0.01</c:v>
                </c:pt>
                <c:pt idx="6">
                  <c:v>0.025</c:v>
                </c:pt>
                <c:pt idx="7">
                  <c:v>0.008</c:v>
                </c:pt>
                <c:pt idx="8">
                  <c:v>0.005</c:v>
                </c:pt>
                <c:pt idx="9">
                  <c:v>0.007</c:v>
                </c:pt>
                <c:pt idx="10">
                  <c:v>0.008</c:v>
                </c:pt>
                <c:pt idx="11">
                  <c:v>0.012</c:v>
                </c:pt>
                <c:pt idx="12">
                  <c:v>0.01</c:v>
                </c:pt>
                <c:pt idx="13">
                  <c:v>0.008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115753720"/>
        <c:axId val="-2115761128"/>
      </c:barChart>
      <c:catAx>
        <c:axId val="-2115753720"/>
        <c:scaling>
          <c:orientation val="maxMin"/>
        </c:scaling>
        <c:delete val="0"/>
        <c:axPos val="l"/>
        <c:majorTickMark val="out"/>
        <c:minorTickMark val="none"/>
        <c:tickLblPos val="nextTo"/>
        <c:crossAx val="-2115761128"/>
        <c:crosses val="autoZero"/>
        <c:auto val="1"/>
        <c:lblAlgn val="ctr"/>
        <c:lblOffset val="100"/>
        <c:noMultiLvlLbl val="0"/>
      </c:catAx>
      <c:valAx>
        <c:axId val="-2115761128"/>
        <c:scaling>
          <c:orientation val="minMax"/>
        </c:scaling>
        <c:delete val="0"/>
        <c:axPos val="t"/>
        <c:majorGridlines/>
        <c:numFmt formatCode="??0.0%" sourceLinked="1"/>
        <c:majorTickMark val="out"/>
        <c:minorTickMark val="none"/>
        <c:tickLblPos val="nextTo"/>
        <c:crossAx val="-2115753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effectLst/>
          </c:spPr>
          <c:invertIfNegative val="0"/>
          <c:cat>
            <c:strRef>
              <c:f>Sheet1!$A$4:$A$17</c:f>
              <c:strCache>
                <c:ptCount val="14"/>
                <c:pt idx="0">
                  <c:v>ENWL</c:v>
                </c:pt>
                <c:pt idx="1">
                  <c:v>NPG Northeast</c:v>
                </c:pt>
                <c:pt idx="2">
                  <c:v>NPG Yorkshire</c:v>
                </c:pt>
                <c:pt idx="3">
                  <c:v>SPEN SPD</c:v>
                </c:pt>
                <c:pt idx="4">
                  <c:v>SPEN SPM</c:v>
                </c:pt>
                <c:pt idx="5">
                  <c:v>SSEPD SEPD</c:v>
                </c:pt>
                <c:pt idx="6">
                  <c:v>SSEPD SHEPD</c:v>
                </c:pt>
                <c:pt idx="7">
                  <c:v>UKPN EPN</c:v>
                </c:pt>
                <c:pt idx="8">
                  <c:v>UKPN LPN</c:v>
                </c:pt>
                <c:pt idx="9">
                  <c:v>UKPN SPN</c:v>
                </c:pt>
                <c:pt idx="10">
                  <c:v>WPD EastM</c:v>
                </c:pt>
                <c:pt idx="11">
                  <c:v>WPD SWales</c:v>
                </c:pt>
                <c:pt idx="12">
                  <c:v>WPD SWest</c:v>
                </c:pt>
                <c:pt idx="13">
                  <c:v>WPD WestM</c:v>
                </c:pt>
              </c:strCache>
            </c:strRef>
          </c:cat>
          <c:val>
            <c:numRef>
              <c:f>Sheet1!$B$60:$B$73</c:f>
              <c:numCache>
                <c:formatCode>\ _(???,???,??0_);[Red]\ \(???,???,??0\);;@</c:formatCode>
                <c:ptCount val="14"/>
                <c:pt idx="0">
                  <c:v>2.509375E6</c:v>
                </c:pt>
                <c:pt idx="1">
                  <c:v>2.7375E6</c:v>
                </c:pt>
                <c:pt idx="2">
                  <c:v>3.38928571428571E6</c:v>
                </c:pt>
                <c:pt idx="3">
                  <c:v>4.13666666666667E6</c:v>
                </c:pt>
                <c:pt idx="4">
                  <c:v>1.35861111111111E7</c:v>
                </c:pt>
                <c:pt idx="5">
                  <c:v>1.2775E6</c:v>
                </c:pt>
                <c:pt idx="6">
                  <c:v>1.314E6</c:v>
                </c:pt>
                <c:pt idx="7">
                  <c:v>2.053125E6</c:v>
                </c:pt>
                <c:pt idx="8">
                  <c:v>1.825E6</c:v>
                </c:pt>
                <c:pt idx="9">
                  <c:v>1.30357142857143E6</c:v>
                </c:pt>
                <c:pt idx="10">
                  <c:v>3.421875E6</c:v>
                </c:pt>
                <c:pt idx="11">
                  <c:v>1.06458333333333E6</c:v>
                </c:pt>
                <c:pt idx="12">
                  <c:v>1.095E6</c:v>
                </c:pt>
                <c:pt idx="13">
                  <c:v>2.053125E6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115733960"/>
        <c:axId val="-2115758696"/>
      </c:barChart>
      <c:catAx>
        <c:axId val="-2115733960"/>
        <c:scaling>
          <c:orientation val="maxMin"/>
        </c:scaling>
        <c:delete val="0"/>
        <c:axPos val="l"/>
        <c:majorTickMark val="out"/>
        <c:minorTickMark val="none"/>
        <c:tickLblPos val="nextTo"/>
        <c:crossAx val="-2115758696"/>
        <c:crosses val="autoZero"/>
        <c:auto val="1"/>
        <c:lblAlgn val="ctr"/>
        <c:lblOffset val="100"/>
        <c:noMultiLvlLbl val="0"/>
      </c:catAx>
      <c:valAx>
        <c:axId val="-2115758696"/>
        <c:scaling>
          <c:orientation val="minMax"/>
        </c:scaling>
        <c:delete val="0"/>
        <c:axPos val="t"/>
        <c:majorGridlines/>
        <c:numFmt formatCode="\ _(???,???,??0_);[Red]\ \(???,???,??0\);;@" sourceLinked="1"/>
        <c:majorTickMark val="out"/>
        <c:minorTickMark val="none"/>
        <c:tickLblPos val="nextTo"/>
        <c:crossAx val="-2115733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tx1">
                <a:lumMod val="85000"/>
                <a:lumOff val="15000"/>
              </a:schemeClr>
            </a:solidFill>
            <a:effectLst/>
          </c:spPr>
          <c:invertIfNegative val="0"/>
          <c:cat>
            <c:strRef>
              <c:f>Sheet1!$A$4:$A$17</c:f>
              <c:strCache>
                <c:ptCount val="14"/>
                <c:pt idx="0">
                  <c:v>ENWL</c:v>
                </c:pt>
                <c:pt idx="1">
                  <c:v>NPG Northeast</c:v>
                </c:pt>
                <c:pt idx="2">
                  <c:v>NPG Yorkshire</c:v>
                </c:pt>
                <c:pt idx="3">
                  <c:v>SPEN SPD</c:v>
                </c:pt>
                <c:pt idx="4">
                  <c:v>SPEN SPM</c:v>
                </c:pt>
                <c:pt idx="5">
                  <c:v>SSEPD SEPD</c:v>
                </c:pt>
                <c:pt idx="6">
                  <c:v>SSEPD SHEPD</c:v>
                </c:pt>
                <c:pt idx="7">
                  <c:v>UKPN EPN</c:v>
                </c:pt>
                <c:pt idx="8">
                  <c:v>UKPN LPN</c:v>
                </c:pt>
                <c:pt idx="9">
                  <c:v>UKPN SPN</c:v>
                </c:pt>
                <c:pt idx="10">
                  <c:v>WPD EastM</c:v>
                </c:pt>
                <c:pt idx="11">
                  <c:v>WPD SWales</c:v>
                </c:pt>
                <c:pt idx="12">
                  <c:v>WPD SWest</c:v>
                </c:pt>
                <c:pt idx="13">
                  <c:v>WPD WestM</c:v>
                </c:pt>
              </c:strCache>
            </c:strRef>
          </c:cat>
          <c:val>
            <c:numRef>
              <c:f>Sheet1!$C$97:$C$110</c:f>
              <c:numCache>
                <c:formatCode>\ _(???,???,??0_);[Red]\ \(???,???,??0\);;@</c:formatCode>
                <c:ptCount val="14"/>
                <c:pt idx="0">
                  <c:v>473937.346716</c:v>
                </c:pt>
                <c:pt idx="1">
                  <c:v>432553.596059</c:v>
                </c:pt>
                <c:pt idx="2">
                  <c:v>480428.566203</c:v>
                </c:pt>
                <c:pt idx="3">
                  <c:v>291900.2788640001</c:v>
                </c:pt>
                <c:pt idx="4">
                  <c:v>373001.355329</c:v>
                </c:pt>
                <c:pt idx="5">
                  <c:v>633678.612147</c:v>
                </c:pt>
                <c:pt idx="6">
                  <c:v>236627.322772</c:v>
                </c:pt>
                <c:pt idx="7">
                  <c:v>560702.658989</c:v>
                </c:pt>
                <c:pt idx="8">
                  <c:v>633351.982616</c:v>
                </c:pt>
                <c:pt idx="9">
                  <c:v>618538.1696789999</c:v>
                </c:pt>
                <c:pt idx="10">
                  <c:v>524295.9331980001</c:v>
                </c:pt>
                <c:pt idx="11">
                  <c:v>525854.855715</c:v>
                </c:pt>
                <c:pt idx="12">
                  <c:v>634054.866506</c:v>
                </c:pt>
                <c:pt idx="13">
                  <c:v>546628.910853</c:v>
                </c:pt>
              </c:numCache>
            </c:numRef>
          </c:val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  <a:effectLst/>
          </c:spPr>
          <c:invertIfNegative val="0"/>
          <c:cat>
            <c:strRef>
              <c:f>Sheet1!$A$4:$A$17</c:f>
              <c:strCache>
                <c:ptCount val="14"/>
                <c:pt idx="0">
                  <c:v>ENWL</c:v>
                </c:pt>
                <c:pt idx="1">
                  <c:v>NPG Northeast</c:v>
                </c:pt>
                <c:pt idx="2">
                  <c:v>NPG Yorkshire</c:v>
                </c:pt>
                <c:pt idx="3">
                  <c:v>SPEN SPD</c:v>
                </c:pt>
                <c:pt idx="4">
                  <c:v>SPEN SPM</c:v>
                </c:pt>
                <c:pt idx="5">
                  <c:v>SSEPD SEPD</c:v>
                </c:pt>
                <c:pt idx="6">
                  <c:v>SSEPD SHEPD</c:v>
                </c:pt>
                <c:pt idx="7">
                  <c:v>UKPN EPN</c:v>
                </c:pt>
                <c:pt idx="8">
                  <c:v>UKPN LPN</c:v>
                </c:pt>
                <c:pt idx="9">
                  <c:v>UKPN SPN</c:v>
                </c:pt>
                <c:pt idx="10">
                  <c:v>WPD EastM</c:v>
                </c:pt>
                <c:pt idx="11">
                  <c:v>WPD SWales</c:v>
                </c:pt>
                <c:pt idx="12">
                  <c:v>WPD SWest</c:v>
                </c:pt>
                <c:pt idx="13">
                  <c:v>WPD WestM</c:v>
                </c:pt>
              </c:strCache>
            </c:strRef>
          </c:cat>
          <c:val>
            <c:numRef>
              <c:f>Sheet1!$D$97:$D$110</c:f>
              <c:numCache>
                <c:formatCode>\ _(???,???,??0_);[Red]\ \(???,???,??0\);;@</c:formatCode>
                <c:ptCount val="14"/>
                <c:pt idx="0">
                  <c:v>20075.0</c:v>
                </c:pt>
                <c:pt idx="1">
                  <c:v>16425</c:v>
                </c:pt>
                <c:pt idx="2">
                  <c:v>23725.0</c:v>
                </c:pt>
                <c:pt idx="3">
                  <c:v>62050.00000000001</c:v>
                </c:pt>
                <c:pt idx="4">
                  <c:v>122275.0</c:v>
                </c:pt>
                <c:pt idx="5">
                  <c:v>12775.0</c:v>
                </c:pt>
                <c:pt idx="6">
                  <c:v>3285</c:v>
                </c:pt>
                <c:pt idx="7">
                  <c:v>16425</c:v>
                </c:pt>
                <c:pt idx="8">
                  <c:v>9125.0</c:v>
                </c:pt>
                <c:pt idx="9">
                  <c:v>9125.0</c:v>
                </c:pt>
                <c:pt idx="10">
                  <c:v>27375.0</c:v>
                </c:pt>
                <c:pt idx="11">
                  <c:v>12775.0</c:v>
                </c:pt>
                <c:pt idx="12">
                  <c:v>10950.0</c:v>
                </c:pt>
                <c:pt idx="13">
                  <c:v>16425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2115533192"/>
        <c:axId val="-2115699768"/>
      </c:barChart>
      <c:catAx>
        <c:axId val="-2115533192"/>
        <c:scaling>
          <c:orientation val="maxMin"/>
        </c:scaling>
        <c:delete val="0"/>
        <c:axPos val="l"/>
        <c:majorTickMark val="out"/>
        <c:minorTickMark val="none"/>
        <c:tickLblPos val="nextTo"/>
        <c:crossAx val="-2115699768"/>
        <c:crosses val="autoZero"/>
        <c:auto val="1"/>
        <c:lblAlgn val="ctr"/>
        <c:lblOffset val="100"/>
        <c:noMultiLvlLbl val="0"/>
      </c:catAx>
      <c:valAx>
        <c:axId val="-2115699768"/>
        <c:scaling>
          <c:orientation val="minMax"/>
        </c:scaling>
        <c:delete val="0"/>
        <c:axPos val="t"/>
        <c:majorGridlines/>
        <c:numFmt formatCode="\ _(???,???,??0_);[Red]\ \(???,???,??0\);;@" sourceLinked="1"/>
        <c:majorTickMark val="out"/>
        <c:minorTickMark val="none"/>
        <c:tickLblPos val="nextTo"/>
        <c:crossAx val="-2115533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101600</xdr:colOff>
      <xdr:row>2</xdr:row>
      <xdr:rowOff>152400</xdr:rowOff>
    </xdr:from>
    <xdr:to>
      <xdr:col>3</xdr:col>
      <xdr:colOff>2324100</xdr:colOff>
      <xdr:row>17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101600</xdr:colOff>
      <xdr:row>22</xdr:row>
      <xdr:rowOff>304800</xdr:rowOff>
    </xdr:from>
    <xdr:to>
      <xdr:col>4</xdr:col>
      <xdr:colOff>2324100</xdr:colOff>
      <xdr:row>37</xdr:row>
      <xdr:rowOff>25400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76200</xdr:colOff>
      <xdr:row>40</xdr:row>
      <xdr:rowOff>317500</xdr:rowOff>
    </xdr:from>
    <xdr:to>
      <xdr:col>3</xdr:col>
      <xdr:colOff>2298700</xdr:colOff>
      <xdr:row>55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76200</xdr:colOff>
      <xdr:row>58</xdr:row>
      <xdr:rowOff>304800</xdr:rowOff>
    </xdr:from>
    <xdr:to>
      <xdr:col>3</xdr:col>
      <xdr:colOff>2298700</xdr:colOff>
      <xdr:row>73</xdr:row>
      <xdr:rowOff>25400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76200</xdr:colOff>
      <xdr:row>95</xdr:row>
      <xdr:rowOff>342900</xdr:rowOff>
    </xdr:from>
    <xdr:to>
      <xdr:col>5</xdr:col>
      <xdr:colOff>2298700</xdr:colOff>
      <xdr:row>110</xdr:row>
      <xdr:rowOff>63500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136"/>
  <sheetViews>
    <sheetView showGridLines="0" tabSelected="1" workbookViewId="0">
      <selection activeCell="A130" sqref="A130"/>
    </sheetView>
  </sheetViews>
  <sheetFormatPr baseColWidth="10" defaultColWidth="30.83203125" defaultRowHeight="15" x14ac:dyDescent="0"/>
  <sheetData>
    <row r="1" spans="1:2" ht="19">
      <c r="A1" s="1" t="s">
        <v>37</v>
      </c>
    </row>
    <row r="3" spans="1:2">
      <c r="B3" s="2" t="s">
        <v>0</v>
      </c>
    </row>
    <row r="4" spans="1:2">
      <c r="A4" s="3" t="s">
        <v>1</v>
      </c>
      <c r="B4" s="4">
        <v>0.11</v>
      </c>
    </row>
    <row r="5" spans="1:2">
      <c r="A5" s="3" t="s">
        <v>2</v>
      </c>
      <c r="B5" s="4">
        <v>0.09</v>
      </c>
    </row>
    <row r="6" spans="1:2">
      <c r="A6" s="3" t="s">
        <v>3</v>
      </c>
      <c r="B6" s="4">
        <v>0.13</v>
      </c>
    </row>
    <row r="7" spans="1:2">
      <c r="A7" s="3" t="s">
        <v>4</v>
      </c>
      <c r="B7" s="4">
        <v>0.34</v>
      </c>
    </row>
    <row r="8" spans="1:2">
      <c r="A8" s="3" t="s">
        <v>5</v>
      </c>
      <c r="B8" s="4">
        <v>0.67</v>
      </c>
    </row>
    <row r="9" spans="1:2">
      <c r="A9" s="3" t="s">
        <v>6</v>
      </c>
      <c r="B9" s="4">
        <v>7.0000000000000007E-2</v>
      </c>
    </row>
    <row r="10" spans="1:2">
      <c r="A10" s="3" t="s">
        <v>7</v>
      </c>
      <c r="B10" s="4">
        <v>0.18</v>
      </c>
    </row>
    <row r="11" spans="1:2">
      <c r="A11" s="3" t="s">
        <v>8</v>
      </c>
      <c r="B11" s="4">
        <v>0.09</v>
      </c>
    </row>
    <row r="12" spans="1:2">
      <c r="A12" s="3" t="s">
        <v>9</v>
      </c>
      <c r="B12" s="4">
        <v>0.05</v>
      </c>
    </row>
    <row r="13" spans="1:2">
      <c r="A13" s="3" t="s">
        <v>10</v>
      </c>
      <c r="B13" s="4">
        <v>0.05</v>
      </c>
    </row>
    <row r="14" spans="1:2">
      <c r="A14" s="3" t="s">
        <v>11</v>
      </c>
      <c r="B14" s="4">
        <v>0.15</v>
      </c>
    </row>
    <row r="15" spans="1:2">
      <c r="A15" s="3" t="s">
        <v>12</v>
      </c>
      <c r="B15" s="4">
        <v>7.0000000000000007E-2</v>
      </c>
    </row>
    <row r="16" spans="1:2">
      <c r="A16" s="3" t="s">
        <v>13</v>
      </c>
      <c r="B16" s="4">
        <v>0.06</v>
      </c>
    </row>
    <row r="17" spans="1:3">
      <c r="A17" s="3" t="s">
        <v>14</v>
      </c>
      <c r="B17" s="4">
        <v>0.09</v>
      </c>
    </row>
    <row r="19" spans="1:3" ht="19">
      <c r="A19" s="1" t="s">
        <v>38</v>
      </c>
    </row>
    <row r="20" spans="1:3">
      <c r="A20" t="s">
        <v>20</v>
      </c>
    </row>
    <row r="21" spans="1:3">
      <c r="A21" t="s">
        <v>18</v>
      </c>
    </row>
    <row r="23" spans="1:3" ht="28">
      <c r="B23" s="2" t="s">
        <v>15</v>
      </c>
      <c r="C23" s="2" t="s">
        <v>17</v>
      </c>
    </row>
    <row r="24" spans="1:3">
      <c r="A24" s="3" t="s">
        <v>1</v>
      </c>
      <c r="B24" s="5">
        <f t="shared" ref="B24:B37" si="0">B4*3.65*50000</f>
        <v>20075</v>
      </c>
      <c r="C24" s="8">
        <f t="shared" ref="C24:C37" si="1">B24/13000000</f>
        <v>1.5442307692307693E-3</v>
      </c>
    </row>
    <row r="25" spans="1:3">
      <c r="A25" s="3" t="s">
        <v>2</v>
      </c>
      <c r="B25" s="5">
        <f t="shared" si="0"/>
        <v>16424.999999999996</v>
      </c>
      <c r="C25" s="8">
        <f t="shared" si="1"/>
        <v>1.2634615384615382E-3</v>
      </c>
    </row>
    <row r="26" spans="1:3">
      <c r="A26" s="3" t="s">
        <v>3</v>
      </c>
      <c r="B26" s="5">
        <f t="shared" si="0"/>
        <v>23725</v>
      </c>
      <c r="C26" s="8">
        <f t="shared" si="1"/>
        <v>1.825E-3</v>
      </c>
    </row>
    <row r="27" spans="1:3">
      <c r="A27" s="3" t="s">
        <v>4</v>
      </c>
      <c r="B27" s="5">
        <f t="shared" si="0"/>
        <v>62050.000000000007</v>
      </c>
      <c r="C27" s="8">
        <f t="shared" si="1"/>
        <v>4.7730769230769233E-3</v>
      </c>
    </row>
    <row r="28" spans="1:3">
      <c r="A28" s="3" t="s">
        <v>5</v>
      </c>
      <c r="B28" s="5">
        <f t="shared" si="0"/>
        <v>122275</v>
      </c>
      <c r="C28" s="8">
        <f t="shared" si="1"/>
        <v>9.4057692307692314E-3</v>
      </c>
    </row>
    <row r="29" spans="1:3">
      <c r="A29" s="3" t="s">
        <v>6</v>
      </c>
      <c r="B29" s="5">
        <f t="shared" si="0"/>
        <v>12775</v>
      </c>
      <c r="C29" s="8">
        <f t="shared" si="1"/>
        <v>9.8269230769230768E-4</v>
      </c>
    </row>
    <row r="30" spans="1:3">
      <c r="A30" s="3" t="s">
        <v>7</v>
      </c>
      <c r="B30" s="5">
        <f t="shared" si="0"/>
        <v>32849.999999999993</v>
      </c>
      <c r="C30" s="8">
        <f t="shared" si="1"/>
        <v>2.5269230769230763E-3</v>
      </c>
    </row>
    <row r="31" spans="1:3">
      <c r="A31" s="3" t="s">
        <v>8</v>
      </c>
      <c r="B31" s="5">
        <f t="shared" si="0"/>
        <v>16424.999999999996</v>
      </c>
      <c r="C31" s="8">
        <f t="shared" si="1"/>
        <v>1.2634615384615382E-3</v>
      </c>
    </row>
    <row r="32" spans="1:3">
      <c r="A32" s="3" t="s">
        <v>9</v>
      </c>
      <c r="B32" s="5">
        <f t="shared" si="0"/>
        <v>9125</v>
      </c>
      <c r="C32" s="8">
        <f t="shared" si="1"/>
        <v>7.0192307692307687E-4</v>
      </c>
    </row>
    <row r="33" spans="1:3">
      <c r="A33" s="3" t="s">
        <v>10</v>
      </c>
      <c r="B33" s="5">
        <f t="shared" si="0"/>
        <v>9125</v>
      </c>
      <c r="C33" s="8">
        <f t="shared" si="1"/>
        <v>7.0192307692307687E-4</v>
      </c>
    </row>
    <row r="34" spans="1:3">
      <c r="A34" s="3" t="s">
        <v>11</v>
      </c>
      <c r="B34" s="5">
        <f t="shared" si="0"/>
        <v>27375</v>
      </c>
      <c r="C34" s="8">
        <f t="shared" si="1"/>
        <v>2.1057692307692309E-3</v>
      </c>
    </row>
    <row r="35" spans="1:3">
      <c r="A35" s="3" t="s">
        <v>12</v>
      </c>
      <c r="B35" s="5">
        <f t="shared" si="0"/>
        <v>12775</v>
      </c>
      <c r="C35" s="8">
        <f t="shared" si="1"/>
        <v>9.8269230769230768E-4</v>
      </c>
    </row>
    <row r="36" spans="1:3">
      <c r="A36" s="3" t="s">
        <v>13</v>
      </c>
      <c r="B36" s="5">
        <f t="shared" si="0"/>
        <v>10950</v>
      </c>
      <c r="C36" s="8">
        <f t="shared" si="1"/>
        <v>8.4230769230769233E-4</v>
      </c>
    </row>
    <row r="37" spans="1:3">
      <c r="A37" s="3" t="s">
        <v>14</v>
      </c>
      <c r="B37" s="5">
        <f t="shared" si="0"/>
        <v>16424.999999999996</v>
      </c>
      <c r="C37" s="8">
        <f t="shared" si="1"/>
        <v>1.2634615384615382E-3</v>
      </c>
    </row>
    <row r="39" spans="1:3" ht="19">
      <c r="A39" s="1" t="s">
        <v>39</v>
      </c>
    </row>
    <row r="41" spans="1:3" ht="28">
      <c r="B41" s="2" t="s">
        <v>19</v>
      </c>
    </row>
    <row r="42" spans="1:3">
      <c r="A42" s="3" t="s">
        <v>1</v>
      </c>
      <c r="B42" s="9">
        <v>8.0000000000000002E-3</v>
      </c>
    </row>
    <row r="43" spans="1:3">
      <c r="A43" s="3" t="s">
        <v>2</v>
      </c>
      <c r="B43" s="9">
        <v>6.0000000000000001E-3</v>
      </c>
    </row>
    <row r="44" spans="1:3">
      <c r="A44" s="3" t="s">
        <v>3</v>
      </c>
      <c r="B44" s="9">
        <v>7.0000000000000001E-3</v>
      </c>
    </row>
    <row r="45" spans="1:3">
      <c r="A45" s="3" t="s">
        <v>4</v>
      </c>
      <c r="B45" s="9">
        <v>1.4999999999999999E-2</v>
      </c>
    </row>
    <row r="46" spans="1:3">
      <c r="A46" s="3" t="s">
        <v>5</v>
      </c>
      <c r="B46" s="9">
        <v>9.0000000000000011E-3</v>
      </c>
    </row>
    <row r="47" spans="1:3">
      <c r="A47" s="3" t="s">
        <v>6</v>
      </c>
      <c r="B47" s="9">
        <v>0.01</v>
      </c>
    </row>
    <row r="48" spans="1:3">
      <c r="A48" s="3" t="s">
        <v>7</v>
      </c>
      <c r="B48" s="9">
        <v>2.5000000000000001E-2</v>
      </c>
    </row>
    <row r="49" spans="1:2">
      <c r="A49" s="3" t="s">
        <v>8</v>
      </c>
      <c r="B49" s="9">
        <v>8.0000000000000002E-3</v>
      </c>
    </row>
    <row r="50" spans="1:2">
      <c r="A50" s="3" t="s">
        <v>9</v>
      </c>
      <c r="B50" s="9">
        <v>5.0000000000000001E-3</v>
      </c>
    </row>
    <row r="51" spans="1:2">
      <c r="A51" s="3" t="s">
        <v>10</v>
      </c>
      <c r="B51" s="9">
        <v>7.0000000000000001E-3</v>
      </c>
    </row>
    <row r="52" spans="1:2">
      <c r="A52" s="3" t="s">
        <v>11</v>
      </c>
      <c r="B52" s="9">
        <v>8.0000000000000002E-3</v>
      </c>
    </row>
    <row r="53" spans="1:2">
      <c r="A53" s="3" t="s">
        <v>12</v>
      </c>
      <c r="B53" s="9">
        <v>1.2E-2</v>
      </c>
    </row>
    <row r="54" spans="1:2">
      <c r="A54" s="3" t="s">
        <v>13</v>
      </c>
      <c r="B54" s="9">
        <v>0.01</v>
      </c>
    </row>
    <row r="55" spans="1:2">
      <c r="A55" s="3" t="s">
        <v>14</v>
      </c>
      <c r="B55" s="9">
        <v>8.0000000000000002E-3</v>
      </c>
    </row>
    <row r="57" spans="1:2" ht="19">
      <c r="A57" s="1" t="s">
        <v>40</v>
      </c>
    </row>
    <row r="59" spans="1:2" ht="28">
      <c r="B59" s="2" t="s">
        <v>16</v>
      </c>
    </row>
    <row r="60" spans="1:2">
      <c r="A60" s="3" t="s">
        <v>1</v>
      </c>
      <c r="B60" s="5">
        <f t="shared" ref="B60:B73" si="2">B24/B42</f>
        <v>2509375</v>
      </c>
    </row>
    <row r="61" spans="1:2">
      <c r="A61" s="3" t="s">
        <v>2</v>
      </c>
      <c r="B61" s="5">
        <f t="shared" si="2"/>
        <v>2737499.9999999995</v>
      </c>
    </row>
    <row r="62" spans="1:2">
      <c r="A62" s="3" t="s">
        <v>3</v>
      </c>
      <c r="B62" s="5">
        <f t="shared" si="2"/>
        <v>3389285.7142857141</v>
      </c>
    </row>
    <row r="63" spans="1:2">
      <c r="A63" s="3" t="s">
        <v>4</v>
      </c>
      <c r="B63" s="5">
        <f t="shared" si="2"/>
        <v>4136666.6666666674</v>
      </c>
    </row>
    <row r="64" spans="1:2">
      <c r="A64" s="3" t="s">
        <v>5</v>
      </c>
      <c r="B64" s="5">
        <f t="shared" si="2"/>
        <v>13586111.11111111</v>
      </c>
    </row>
    <row r="65" spans="1:3">
      <c r="A65" s="3" t="s">
        <v>6</v>
      </c>
      <c r="B65" s="5">
        <f t="shared" si="2"/>
        <v>1277500</v>
      </c>
    </row>
    <row r="66" spans="1:3">
      <c r="A66" s="3" t="s">
        <v>7</v>
      </c>
      <c r="B66" s="5">
        <f t="shared" si="2"/>
        <v>1313999.9999999995</v>
      </c>
    </row>
    <row r="67" spans="1:3">
      <c r="A67" s="3" t="s">
        <v>8</v>
      </c>
      <c r="B67" s="5">
        <f t="shared" si="2"/>
        <v>2053124.9999999995</v>
      </c>
    </row>
    <row r="68" spans="1:3">
      <c r="A68" s="3" t="s">
        <v>9</v>
      </c>
      <c r="B68" s="5">
        <f t="shared" si="2"/>
        <v>1825000</v>
      </c>
    </row>
    <row r="69" spans="1:3">
      <c r="A69" s="3" t="s">
        <v>10</v>
      </c>
      <c r="B69" s="5">
        <f t="shared" si="2"/>
        <v>1303571.4285714286</v>
      </c>
    </row>
    <row r="70" spans="1:3">
      <c r="A70" s="3" t="s">
        <v>11</v>
      </c>
      <c r="B70" s="5">
        <f t="shared" si="2"/>
        <v>3421875</v>
      </c>
    </row>
    <row r="71" spans="1:3">
      <c r="A71" s="3" t="s">
        <v>12</v>
      </c>
      <c r="B71" s="5">
        <f t="shared" si="2"/>
        <v>1064583.3333333333</v>
      </c>
    </row>
    <row r="72" spans="1:3">
      <c r="A72" s="3" t="s">
        <v>13</v>
      </c>
      <c r="B72" s="5">
        <f t="shared" si="2"/>
        <v>1095000</v>
      </c>
    </row>
    <row r="73" spans="1:3">
      <c r="A73" s="3" t="s">
        <v>14</v>
      </c>
      <c r="B73" s="5">
        <f t="shared" si="2"/>
        <v>2053124.9999999995</v>
      </c>
    </row>
    <row r="75" spans="1:3" ht="19">
      <c r="A75" s="1" t="s">
        <v>41</v>
      </c>
    </row>
    <row r="77" spans="1:3" ht="28">
      <c r="B77" s="2" t="s">
        <v>22</v>
      </c>
      <c r="C77" s="2" t="s">
        <v>21</v>
      </c>
    </row>
    <row r="78" spans="1:3">
      <c r="A78" s="3" t="s">
        <v>1</v>
      </c>
      <c r="B78" s="4" t="s">
        <v>26</v>
      </c>
      <c r="C78" s="7">
        <v>29.640148</v>
      </c>
    </row>
    <row r="79" spans="1:3">
      <c r="A79" s="3" t="s">
        <v>2</v>
      </c>
      <c r="B79" s="4" t="s">
        <v>25</v>
      </c>
      <c r="C79" s="7">
        <v>26.938177</v>
      </c>
    </row>
    <row r="80" spans="1:3">
      <c r="A80" s="3" t="s">
        <v>3</v>
      </c>
      <c r="B80" s="4" t="s">
        <v>27</v>
      </c>
      <c r="C80" s="7">
        <v>30.248608999999998</v>
      </c>
    </row>
    <row r="81" spans="1:4">
      <c r="A81" s="3" t="s">
        <v>4</v>
      </c>
      <c r="B81" s="4" t="s">
        <v>24</v>
      </c>
      <c r="C81" s="7">
        <v>21.236592000000002</v>
      </c>
    </row>
    <row r="82" spans="1:4">
      <c r="A82" s="3" t="s">
        <v>5</v>
      </c>
      <c r="B82" s="4" t="s">
        <v>28</v>
      </c>
      <c r="C82" s="7">
        <v>29.715986999999998</v>
      </c>
    </row>
    <row r="83" spans="1:4">
      <c r="A83" s="3" t="s">
        <v>6</v>
      </c>
      <c r="B83" s="4" t="s">
        <v>35</v>
      </c>
      <c r="C83" s="7">
        <v>38.786441000000003</v>
      </c>
    </row>
    <row r="84" spans="1:4">
      <c r="A84" s="3" t="s">
        <v>7</v>
      </c>
      <c r="B84" s="4" t="s">
        <v>23</v>
      </c>
      <c r="C84" s="7">
        <v>16.168316000000001</v>
      </c>
    </row>
    <row r="85" spans="1:4">
      <c r="A85" s="3" t="s">
        <v>8</v>
      </c>
      <c r="B85" s="4" t="s">
        <v>31</v>
      </c>
      <c r="C85" s="7">
        <v>34.626967</v>
      </c>
    </row>
    <row r="86" spans="1:4">
      <c r="A86" s="3" t="s">
        <v>9</v>
      </c>
      <c r="B86" s="4" t="s">
        <v>34</v>
      </c>
      <c r="C86" s="7">
        <v>38.547848000000002</v>
      </c>
    </row>
    <row r="87" spans="1:4">
      <c r="A87" s="3" t="s">
        <v>10</v>
      </c>
      <c r="B87" s="4" t="s">
        <v>33</v>
      </c>
      <c r="C87" s="7">
        <v>37.659036999999998</v>
      </c>
    </row>
    <row r="88" spans="1:4">
      <c r="A88" s="3" t="s">
        <v>11</v>
      </c>
      <c r="B88" s="4" t="s">
        <v>29</v>
      </c>
      <c r="C88" s="7">
        <v>33.099594000000003</v>
      </c>
    </row>
    <row r="89" spans="1:4">
      <c r="A89" s="3" t="s">
        <v>12</v>
      </c>
      <c r="B89" s="4" t="s">
        <v>32</v>
      </c>
      <c r="C89" s="7">
        <v>32.317144999999996</v>
      </c>
    </row>
    <row r="90" spans="1:4">
      <c r="A90" s="3" t="s">
        <v>13</v>
      </c>
      <c r="B90" s="4" t="s">
        <v>36</v>
      </c>
      <c r="C90" s="7">
        <v>38.699517999999998</v>
      </c>
    </row>
    <row r="91" spans="1:4">
      <c r="A91" s="3" t="s">
        <v>14</v>
      </c>
      <c r="B91" s="4" t="s">
        <v>30</v>
      </c>
      <c r="C91" s="7">
        <v>33.782558999999999</v>
      </c>
    </row>
    <row r="93" spans="1:4" ht="19">
      <c r="A93" s="1" t="s">
        <v>45</v>
      </c>
    </row>
    <row r="94" spans="1:4">
      <c r="A94" t="s">
        <v>42</v>
      </c>
    </row>
    <row r="96" spans="1:4" ht="28">
      <c r="B96" s="2" t="s">
        <v>49</v>
      </c>
      <c r="C96" s="2" t="s">
        <v>43</v>
      </c>
      <c r="D96" s="2" t="s">
        <v>44</v>
      </c>
    </row>
    <row r="97" spans="1:4">
      <c r="A97" s="3" t="s">
        <v>1</v>
      </c>
      <c r="B97" s="5">
        <f>16667*C78</f>
        <v>494012.346716</v>
      </c>
      <c r="C97" s="5">
        <f>B97-B24</f>
        <v>473937.346716</v>
      </c>
      <c r="D97" s="5">
        <f t="shared" ref="D97:D110" si="3">B24</f>
        <v>20075</v>
      </c>
    </row>
    <row r="98" spans="1:4">
      <c r="A98" s="3" t="s">
        <v>2</v>
      </c>
      <c r="B98" s="5">
        <f t="shared" ref="B98:B110" si="4">16667*C79</f>
        <v>448978.596059</v>
      </c>
      <c r="C98" s="5">
        <f t="shared" ref="C98:C110" si="5">B98-B25</f>
        <v>432553.596059</v>
      </c>
      <c r="D98" s="5">
        <f t="shared" si="3"/>
        <v>16424.999999999996</v>
      </c>
    </row>
    <row r="99" spans="1:4">
      <c r="A99" s="3" t="s">
        <v>3</v>
      </c>
      <c r="B99" s="5">
        <f t="shared" si="4"/>
        <v>504153.56620299997</v>
      </c>
      <c r="C99" s="5">
        <f t="shared" si="5"/>
        <v>480428.56620299997</v>
      </c>
      <c r="D99" s="5">
        <f t="shared" si="3"/>
        <v>23725</v>
      </c>
    </row>
    <row r="100" spans="1:4">
      <c r="A100" s="3" t="s">
        <v>4</v>
      </c>
      <c r="B100" s="5">
        <f t="shared" si="4"/>
        <v>353950.27886400005</v>
      </c>
      <c r="C100" s="5">
        <f t="shared" si="5"/>
        <v>291900.27886400005</v>
      </c>
      <c r="D100" s="5">
        <f t="shared" si="3"/>
        <v>62050.000000000007</v>
      </c>
    </row>
    <row r="101" spans="1:4">
      <c r="A101" s="3" t="s">
        <v>5</v>
      </c>
      <c r="B101" s="5">
        <f t="shared" si="4"/>
        <v>495276.35532899998</v>
      </c>
      <c r="C101" s="5">
        <f t="shared" si="5"/>
        <v>373001.35532899998</v>
      </c>
      <c r="D101" s="5">
        <f t="shared" si="3"/>
        <v>122275</v>
      </c>
    </row>
    <row r="102" spans="1:4">
      <c r="A102" s="3" t="s">
        <v>6</v>
      </c>
      <c r="B102" s="5">
        <f t="shared" si="4"/>
        <v>646453.61214700004</v>
      </c>
      <c r="C102" s="5">
        <f t="shared" si="5"/>
        <v>633678.61214700004</v>
      </c>
      <c r="D102" s="5">
        <f t="shared" si="3"/>
        <v>12775</v>
      </c>
    </row>
    <row r="103" spans="1:4">
      <c r="A103" s="3" t="s">
        <v>7</v>
      </c>
      <c r="B103" s="5">
        <f t="shared" si="4"/>
        <v>269477.32277199998</v>
      </c>
      <c r="C103" s="5">
        <f t="shared" si="5"/>
        <v>236627.32277199998</v>
      </c>
      <c r="D103" s="5">
        <f t="shared" si="3"/>
        <v>32849.999999999993</v>
      </c>
    </row>
    <row r="104" spans="1:4">
      <c r="A104" s="3" t="s">
        <v>8</v>
      </c>
      <c r="B104" s="5">
        <f t="shared" si="4"/>
        <v>577127.65898900002</v>
      </c>
      <c r="C104" s="5">
        <f t="shared" si="5"/>
        <v>560702.65898900002</v>
      </c>
      <c r="D104" s="5">
        <f t="shared" si="3"/>
        <v>16424.999999999996</v>
      </c>
    </row>
    <row r="105" spans="1:4">
      <c r="A105" s="3" t="s">
        <v>9</v>
      </c>
      <c r="B105" s="5">
        <f t="shared" si="4"/>
        <v>642476.98261599999</v>
      </c>
      <c r="C105" s="5">
        <f t="shared" si="5"/>
        <v>633351.98261599999</v>
      </c>
      <c r="D105" s="5">
        <f t="shared" si="3"/>
        <v>9125</v>
      </c>
    </row>
    <row r="106" spans="1:4">
      <c r="A106" s="3" t="s">
        <v>10</v>
      </c>
      <c r="B106" s="5">
        <f t="shared" si="4"/>
        <v>627663.16967899993</v>
      </c>
      <c r="C106" s="5">
        <f t="shared" si="5"/>
        <v>618538.16967899993</v>
      </c>
      <c r="D106" s="5">
        <f t="shared" si="3"/>
        <v>9125</v>
      </c>
    </row>
    <row r="107" spans="1:4">
      <c r="A107" s="3" t="s">
        <v>11</v>
      </c>
      <c r="B107" s="5">
        <f t="shared" si="4"/>
        <v>551670.93319800007</v>
      </c>
      <c r="C107" s="5">
        <f t="shared" si="5"/>
        <v>524295.93319800007</v>
      </c>
      <c r="D107" s="5">
        <f t="shared" si="3"/>
        <v>27375</v>
      </c>
    </row>
    <row r="108" spans="1:4">
      <c r="A108" s="3" t="s">
        <v>12</v>
      </c>
      <c r="B108" s="5">
        <f t="shared" si="4"/>
        <v>538629.85571499995</v>
      </c>
      <c r="C108" s="5">
        <f t="shared" si="5"/>
        <v>525854.85571499995</v>
      </c>
      <c r="D108" s="5">
        <f t="shared" si="3"/>
        <v>12775</v>
      </c>
    </row>
    <row r="109" spans="1:4">
      <c r="A109" s="3" t="s">
        <v>13</v>
      </c>
      <c r="B109" s="5">
        <f t="shared" si="4"/>
        <v>645004.86650599993</v>
      </c>
      <c r="C109" s="5">
        <f t="shared" si="5"/>
        <v>634054.86650599993</v>
      </c>
      <c r="D109" s="5">
        <f t="shared" si="3"/>
        <v>10950</v>
      </c>
    </row>
    <row r="110" spans="1:4">
      <c r="A110" s="3" t="s">
        <v>14</v>
      </c>
      <c r="B110" s="5">
        <f t="shared" si="4"/>
        <v>563053.91085300001</v>
      </c>
      <c r="C110" s="5">
        <f t="shared" si="5"/>
        <v>546628.91085300001</v>
      </c>
      <c r="D110" s="5">
        <f t="shared" si="3"/>
        <v>16424.999999999996</v>
      </c>
    </row>
    <row r="112" spans="1:4" ht="19">
      <c r="A112" s="1" t="s">
        <v>46</v>
      </c>
    </row>
    <row r="114" spans="1:4" ht="28">
      <c r="B114" s="2" t="s">
        <v>47</v>
      </c>
      <c r="C114" s="2" t="s">
        <v>48</v>
      </c>
      <c r="D114" s="2" t="s">
        <v>50</v>
      </c>
    </row>
    <row r="115" spans="1:4">
      <c r="A115" s="3" t="s">
        <v>1</v>
      </c>
      <c r="B115" s="5">
        <f>RANK(B97,B$97:B$110)</f>
        <v>11</v>
      </c>
      <c r="C115" s="5">
        <f t="shared" ref="C115:C128" si="6">RANK(C97,C$97:C$110)</f>
        <v>10</v>
      </c>
      <c r="D115" s="10">
        <f>C115-B115</f>
        <v>-1</v>
      </c>
    </row>
    <row r="116" spans="1:4">
      <c r="A116" s="3" t="s">
        <v>2</v>
      </c>
      <c r="B116" s="5">
        <f t="shared" ref="B116" si="7">RANK(B98,B$97:B$110)</f>
        <v>12</v>
      </c>
      <c r="C116" s="5">
        <f t="shared" si="6"/>
        <v>11</v>
      </c>
      <c r="D116" s="10">
        <f t="shared" ref="D116:D128" si="8">C116-B116</f>
        <v>-1</v>
      </c>
    </row>
    <row r="117" spans="1:4">
      <c r="A117" s="3" t="s">
        <v>3</v>
      </c>
      <c r="B117" s="5">
        <f t="shared" ref="B117" si="9">RANK(B99,B$97:B$110)</f>
        <v>9</v>
      </c>
      <c r="C117" s="5">
        <f t="shared" si="6"/>
        <v>9</v>
      </c>
      <c r="D117" s="10">
        <f t="shared" si="8"/>
        <v>0</v>
      </c>
    </row>
    <row r="118" spans="1:4">
      <c r="A118" s="3" t="s">
        <v>4</v>
      </c>
      <c r="B118" s="5">
        <f t="shared" ref="B118" si="10">RANK(B100,B$97:B$110)</f>
        <v>13</v>
      </c>
      <c r="C118" s="5">
        <f t="shared" si="6"/>
        <v>13</v>
      </c>
      <c r="D118" s="10">
        <f t="shared" si="8"/>
        <v>0</v>
      </c>
    </row>
    <row r="119" spans="1:4">
      <c r="A119" s="3" t="s">
        <v>5</v>
      </c>
      <c r="B119" s="5">
        <f t="shared" ref="B119" si="11">RANK(B101,B$97:B$110)</f>
        <v>10</v>
      </c>
      <c r="C119" s="5">
        <f t="shared" si="6"/>
        <v>12</v>
      </c>
      <c r="D119" s="10">
        <f t="shared" si="8"/>
        <v>2</v>
      </c>
    </row>
    <row r="120" spans="1:4">
      <c r="A120" s="3" t="s">
        <v>6</v>
      </c>
      <c r="B120" s="5">
        <f t="shared" ref="B120" si="12">RANK(B102,B$97:B$110)</f>
        <v>1</v>
      </c>
      <c r="C120" s="5">
        <f t="shared" si="6"/>
        <v>2</v>
      </c>
      <c r="D120" s="10">
        <f t="shared" si="8"/>
        <v>1</v>
      </c>
    </row>
    <row r="121" spans="1:4">
      <c r="A121" s="3" t="s">
        <v>7</v>
      </c>
      <c r="B121" s="5">
        <f t="shared" ref="B121" si="13">RANK(B103,B$97:B$110)</f>
        <v>14</v>
      </c>
      <c r="C121" s="5">
        <f t="shared" si="6"/>
        <v>14</v>
      </c>
      <c r="D121" s="10">
        <f t="shared" si="8"/>
        <v>0</v>
      </c>
    </row>
    <row r="122" spans="1:4">
      <c r="A122" s="3" t="s">
        <v>8</v>
      </c>
      <c r="B122" s="5">
        <f t="shared" ref="B122" si="14">RANK(B104,B$97:B$110)</f>
        <v>5</v>
      </c>
      <c r="C122" s="5">
        <f t="shared" si="6"/>
        <v>5</v>
      </c>
      <c r="D122" s="10">
        <f t="shared" si="8"/>
        <v>0</v>
      </c>
    </row>
    <row r="123" spans="1:4">
      <c r="A123" s="3" t="s">
        <v>9</v>
      </c>
      <c r="B123" s="5">
        <f t="shared" ref="B123" si="15">RANK(B105,B$97:B$110)</f>
        <v>3</v>
      </c>
      <c r="C123" s="5">
        <f t="shared" si="6"/>
        <v>3</v>
      </c>
      <c r="D123" s="10">
        <f t="shared" si="8"/>
        <v>0</v>
      </c>
    </row>
    <row r="124" spans="1:4">
      <c r="A124" s="3" t="s">
        <v>10</v>
      </c>
      <c r="B124" s="5">
        <f t="shared" ref="B124" si="16">RANK(B106,B$97:B$110)</f>
        <v>4</v>
      </c>
      <c r="C124" s="5">
        <f t="shared" si="6"/>
        <v>4</v>
      </c>
      <c r="D124" s="10">
        <f t="shared" si="8"/>
        <v>0</v>
      </c>
    </row>
    <row r="125" spans="1:4">
      <c r="A125" s="3" t="s">
        <v>11</v>
      </c>
      <c r="B125" s="5">
        <f t="shared" ref="B125" si="17">RANK(B107,B$97:B$110)</f>
        <v>7</v>
      </c>
      <c r="C125" s="5">
        <f t="shared" si="6"/>
        <v>8</v>
      </c>
      <c r="D125" s="10">
        <f t="shared" si="8"/>
        <v>1</v>
      </c>
    </row>
    <row r="126" spans="1:4">
      <c r="A126" s="3" t="s">
        <v>12</v>
      </c>
      <c r="B126" s="5">
        <f t="shared" ref="B126" si="18">RANK(B108,B$97:B$110)</f>
        <v>8</v>
      </c>
      <c r="C126" s="5">
        <f t="shared" si="6"/>
        <v>7</v>
      </c>
      <c r="D126" s="10">
        <f t="shared" si="8"/>
        <v>-1</v>
      </c>
    </row>
    <row r="127" spans="1:4">
      <c r="A127" s="3" t="s">
        <v>13</v>
      </c>
      <c r="B127" s="5">
        <f t="shared" ref="B127" si="19">RANK(B109,B$97:B$110)</f>
        <v>2</v>
      </c>
      <c r="C127" s="5">
        <f t="shared" si="6"/>
        <v>1</v>
      </c>
      <c r="D127" s="10">
        <f t="shared" si="8"/>
        <v>-1</v>
      </c>
    </row>
    <row r="128" spans="1:4">
      <c r="A128" s="3" t="s">
        <v>14</v>
      </c>
      <c r="B128" s="5">
        <f t="shared" ref="B128" si="20">RANK(B110,B$97:B$110)</f>
        <v>6</v>
      </c>
      <c r="C128" s="5">
        <f t="shared" si="6"/>
        <v>6</v>
      </c>
      <c r="D128" s="10">
        <f t="shared" si="8"/>
        <v>0</v>
      </c>
    </row>
    <row r="130" spans="1:1" ht="19">
      <c r="A130" s="1" t="s">
        <v>57</v>
      </c>
    </row>
    <row r="131" spans="1:1">
      <c r="A131" s="6" t="s">
        <v>52</v>
      </c>
    </row>
    <row r="132" spans="1:1">
      <c r="A132" s="6" t="s">
        <v>51</v>
      </c>
    </row>
    <row r="133" spans="1:1">
      <c r="A133" s="6" t="s">
        <v>53</v>
      </c>
    </row>
    <row r="134" spans="1:1">
      <c r="A134" s="6" t="s">
        <v>54</v>
      </c>
    </row>
    <row r="135" spans="1:1">
      <c r="A135" s="6" t="s">
        <v>55</v>
      </c>
    </row>
    <row r="136" spans="1:1">
      <c r="A136" s="6" t="s">
        <v>56</v>
      </c>
    </row>
  </sheetData>
  <phoneticPr fontId="6" type="noConversion"/>
  <pageMargins left="0.75000000000000011" right="0.75000000000000011" top="1" bottom="1" header="0.5" footer="0.5"/>
  <pageSetup paperSize="9" scale="32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Reckon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Latrémolière (Reckon)</dc:creator>
  <cp:lastModifiedBy>Franck Latrémolière (Reckon)</cp:lastModifiedBy>
  <cp:lastPrinted>2014-04-09T11:00:21Z</cp:lastPrinted>
  <dcterms:created xsi:type="dcterms:W3CDTF">2014-04-09T10:23:02Z</dcterms:created>
  <dcterms:modified xsi:type="dcterms:W3CDTF">2014-04-09T12:15:53Z</dcterms:modified>
</cp:coreProperties>
</file>