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showInkAnnotation="0" autoCompressPictures="0"/>
  <bookViews>
    <workbookView xWindow="0" yWindow="0" windowWidth="25600" windowHeight="16060" tabRatio="500" activeTab="1"/>
  </bookViews>
  <sheets>
    <sheet name="Chart" sheetId="7" r:id="rId1"/>
    <sheet name="Data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E23" i="2"/>
  <c r="F23" i="2"/>
  <c r="E24" i="2"/>
  <c r="F24" i="2"/>
  <c r="E25" i="2"/>
  <c r="F25" i="2"/>
  <c r="E26" i="2"/>
  <c r="F26" i="2"/>
  <c r="B27" i="2"/>
  <c r="C27" i="2"/>
  <c r="D27" i="2"/>
  <c r="E27" i="2"/>
  <c r="F27" i="2"/>
  <c r="E18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</calcChain>
</file>

<file path=xl/sharedStrings.xml><?xml version="1.0" encoding="utf-8"?>
<sst xmlns="http://schemas.openxmlformats.org/spreadsheetml/2006/main" count="19" uniqueCount="19">
  <si>
    <t>Smarter grids and governance, total FTE</t>
  </si>
  <si>
    <t>Markets, total FTE</t>
  </si>
  <si>
    <t>Total FTE</t>
  </si>
  <si>
    <t>Non e-serve FTE</t>
  </si>
  <si>
    <t>Financial year ending</t>
  </si>
  <si>
    <t>Annual staff costs</t>
  </si>
  <si>
    <t>Full-time equivalent staff</t>
  </si>
  <si>
    <t>Annual growth 2013/2014 to 2014/2015</t>
  </si>
  <si>
    <t>Annual growth 2012/2013 to 2014/2015</t>
  </si>
  <si>
    <t>E-serve, total FTE</t>
  </si>
  <si>
    <t>2014/2015</t>
  </si>
  <si>
    <t>2013/2014</t>
  </si>
  <si>
    <t xml:space="preserve"> </t>
  </si>
  <si>
    <t>Breakdown of full-time equivalent staff numbers in recent years</t>
  </si>
  <si>
    <t>FTE growth</t>
  </si>
  <si>
    <t>Staff cost growth</t>
  </si>
  <si>
    <t>2012/2013</t>
  </si>
  <si>
    <t>Ofgem's stagnation (2001-2008) and explosive growth (2009-2015)</t>
  </si>
  <si>
    <t>£/FTE/year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</si>
</sst>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_-;\-* #,##0_-;_-* &quot;-&quot;??_-;_-@_-"/>
    <numFmt numFmtId="165" formatCode="0000;;;"/>
    <numFmt numFmtId="166" formatCode="&quot;£&quot;#,##0.0,,&quot;m&quot;"/>
    <numFmt numFmtId="167" formatCode="&quot;£&quot;#,##0"/>
    <numFmt numFmtId="169" formatCode="_(???,??0_);[Red]\(???,??0\);"/>
    <numFmt numFmtId="172" formatCode="&quot;£&quot;?,??0.0,,&quot; m&quot;"/>
    <numFmt numFmtId="173" formatCode="&quot;£&quot;???,??0"/>
    <numFmt numFmtId="175" formatCode="[Blue]\+?,??0%;[Red]\-?,??0%;[Green]\=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scheme val="minor"/>
    </font>
    <font>
      <b/>
      <sz val="12"/>
      <color rgb="FF000000"/>
      <name val="Calibri"/>
      <scheme val="minor"/>
    </font>
    <font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76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6" fillId="0" borderId="0" xfId="0" applyFont="1" applyBorder="1"/>
    <xf numFmtId="3" fontId="0" fillId="0" borderId="0" xfId="0" applyNumberFormat="1" applyBorder="1"/>
    <xf numFmtId="166" fontId="0" fillId="0" borderId="0" xfId="0" applyNumberFormat="1" applyBorder="1"/>
    <xf numFmtId="167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164" fontId="8" fillId="4" borderId="0" xfId="1" applyNumberFormat="1" applyFont="1" applyFill="1" applyBorder="1" applyAlignment="1">
      <alignment horizontal="center" wrapText="1"/>
    </xf>
    <xf numFmtId="3" fontId="8" fillId="4" borderId="0" xfId="1" applyNumberFormat="1" applyFont="1" applyFill="1" applyBorder="1" applyAlignment="1">
      <alignment horizontal="center" wrapText="1"/>
    </xf>
    <xf numFmtId="166" fontId="8" fillId="4" borderId="0" xfId="1" applyNumberFormat="1" applyFont="1" applyFill="1" applyBorder="1" applyAlignment="1">
      <alignment horizontal="center" wrapText="1"/>
    </xf>
    <xf numFmtId="167" fontId="8" fillId="4" borderId="0" xfId="1" applyNumberFormat="1" applyFont="1" applyFill="1" applyBorder="1" applyAlignment="1">
      <alignment horizontal="center" wrapText="1"/>
    </xf>
    <xf numFmtId="166" fontId="8" fillId="4" borderId="0" xfId="1" quotePrefix="1" applyNumberFormat="1" applyFont="1" applyFill="1" applyBorder="1" applyAlignment="1">
      <alignment horizontal="center" wrapText="1"/>
    </xf>
    <xf numFmtId="164" fontId="5" fillId="4" borderId="0" xfId="1" applyNumberFormat="1" applyFont="1" applyFill="1" applyBorder="1"/>
    <xf numFmtId="164" fontId="7" fillId="4" borderId="0" xfId="1" applyNumberFormat="1" applyFont="1" applyFill="1" applyBorder="1"/>
    <xf numFmtId="165" fontId="5" fillId="4" borderId="0" xfId="1" applyNumberFormat="1" applyFont="1" applyFill="1" applyBorder="1" applyAlignment="1">
      <alignment horizontal="center"/>
    </xf>
    <xf numFmtId="169" fontId="0" fillId="2" borderId="0" xfId="1" applyNumberFormat="1" applyFont="1" applyFill="1" applyBorder="1" applyAlignment="1">
      <alignment horizontal="center"/>
    </xf>
    <xf numFmtId="172" fontId="0" fillId="2" borderId="0" xfId="1" applyNumberFormat="1" applyFont="1" applyFill="1" applyBorder="1" applyAlignment="1">
      <alignment horizontal="center"/>
    </xf>
    <xf numFmtId="173" fontId="0" fillId="3" borderId="0" xfId="1" applyNumberFormat="1" applyFont="1" applyFill="1" applyBorder="1" applyAlignment="1">
      <alignment horizontal="center"/>
    </xf>
    <xf numFmtId="175" fontId="1" fillId="3" borderId="0" xfId="1" applyNumberFormat="1" applyFont="1" applyFill="1" applyBorder="1" applyAlignment="1">
      <alignment horizontal="center"/>
    </xf>
  </cellXfs>
  <cellStyles count="7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75" formatCode="[Blue]\+?,??0%;[Red]\-?,??0%;[Green]\=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75" formatCode="[Blue]\+?,??0%;[Red]\-?,??0%;[Green]\=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73" formatCode="&quot;£&quot;???,??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72" formatCode="&quot;£&quot;?,??0.0,,&quot; m&quot;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9" formatCode="_(???,??0_);[Red]\(???,??0\);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000;;;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75" formatCode="[Blue]\+?,??0%;[Red]\-?,??0%;[Green]\=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75" formatCode="[Blue]\+?,??0%;[Red]\-?,??0%;[Green]\=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9" formatCode="_(???,??0_);[Red]\(???,??0\);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9" formatCode="_(???,??0_);[Red]\(???,??0\);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9" formatCode="_(???,??0_);[Red]\(???,??0\);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* #,##0_-;\-* #,##0_-;_-* &quot;-&quot;??_-;_-@_-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-* #,##0_-;\-* #,##0_-;_-* &quot;-&quot;??_-;_-@_-"/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solidFill>
                  <a:srgbClr val="0000FF"/>
                </a:solidFill>
              </a:defRPr>
            </a:pPr>
            <a:r>
              <a:rPr lang="en-US">
                <a:solidFill>
                  <a:srgbClr val="0000FF"/>
                </a:solidFill>
              </a:rPr>
              <a:t>Ofgem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092587877884"/>
          <c:y val="0.0896945852326855"/>
          <c:w val="0.799938945128969"/>
          <c:h val="0.832357031630326"/>
        </c:manualLayout>
      </c:layout>
      <c:lineChart>
        <c:grouping val="standard"/>
        <c:varyColors val="0"/>
        <c:ser>
          <c:idx val="0"/>
          <c:order val="0"/>
          <c:tx>
            <c:strRef>
              <c:f>Data!$D$3</c:f>
              <c:strCache>
                <c:ptCount val="1"/>
                <c:pt idx="0">
                  <c:v>Annual staff costs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Data!$B$4:$B$18</c:f>
              <c:numCache>
                <c:formatCode>0000;;;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Data!$D$4:$D$18</c:f>
              <c:numCache>
                <c:formatCode>"£"?,??0.0,," m"</c:formatCode>
                <c:ptCount val="15"/>
                <c:pt idx="0">
                  <c:v>1.3604E7</c:v>
                </c:pt>
                <c:pt idx="1">
                  <c:v>1.2699E7</c:v>
                </c:pt>
                <c:pt idx="2">
                  <c:v>1.548E7</c:v>
                </c:pt>
                <c:pt idx="3">
                  <c:v>1.6262E7</c:v>
                </c:pt>
                <c:pt idx="4">
                  <c:v>1.6571E7</c:v>
                </c:pt>
                <c:pt idx="5">
                  <c:v>1.6511E7</c:v>
                </c:pt>
                <c:pt idx="6">
                  <c:v>1.861E7</c:v>
                </c:pt>
                <c:pt idx="7">
                  <c:v>1.9056E7</c:v>
                </c:pt>
                <c:pt idx="8">
                  <c:v>2.0482E7</c:v>
                </c:pt>
                <c:pt idx="9">
                  <c:v>2.6097E7</c:v>
                </c:pt>
                <c:pt idx="10">
                  <c:v>3.2463E7</c:v>
                </c:pt>
                <c:pt idx="11">
                  <c:v>3.5866E7</c:v>
                </c:pt>
                <c:pt idx="12">
                  <c:v>4.3361E7</c:v>
                </c:pt>
                <c:pt idx="13">
                  <c:v>5.5112E7</c:v>
                </c:pt>
                <c:pt idx="14">
                  <c:v>5.9378E7</c:v>
                </c:pt>
              </c:numCache>
            </c:numRef>
          </c:val>
          <c:smooth val="0"/>
        </c:ser>
        <c:ser>
          <c:idx val="2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6974552"/>
        <c:axId val="-2136969320"/>
      </c:lineChart>
      <c:lineChart>
        <c:grouping val="standard"/>
        <c:varyColors val="0"/>
        <c:ser>
          <c:idx val="3"/>
          <c:order val="2"/>
          <c:tx>
            <c:strRef>
              <c:f>Data!$C$3</c:f>
              <c:strCache>
                <c:ptCount val="1"/>
                <c:pt idx="0">
                  <c:v>Full-time equivalent staff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Data!$B$4:$B$18</c:f>
              <c:numCache>
                <c:formatCode>0000;;;</c:formatCode>
                <c:ptCount val="15"/>
                <c:pt idx="0">
                  <c:v>2001.0</c:v>
                </c:pt>
                <c:pt idx="1">
                  <c:v>2002.0</c:v>
                </c:pt>
                <c:pt idx="2">
                  <c:v>2003.0</c:v>
                </c:pt>
                <c:pt idx="3">
                  <c:v>2004.0</c:v>
                </c:pt>
                <c:pt idx="4">
                  <c:v>2005.0</c:v>
                </c:pt>
                <c:pt idx="5">
                  <c:v>2006.0</c:v>
                </c:pt>
                <c:pt idx="6">
                  <c:v>2007.0</c:v>
                </c:pt>
                <c:pt idx="7">
                  <c:v>2008.0</c:v>
                </c:pt>
                <c:pt idx="8">
                  <c:v>2009.0</c:v>
                </c:pt>
                <c:pt idx="9">
                  <c:v>2010.0</c:v>
                </c:pt>
                <c:pt idx="10">
                  <c:v>2011.0</c:v>
                </c:pt>
                <c:pt idx="11">
                  <c:v>2012.0</c:v>
                </c:pt>
                <c:pt idx="12">
                  <c:v>2013.0</c:v>
                </c:pt>
                <c:pt idx="13">
                  <c:v>2014.0</c:v>
                </c:pt>
                <c:pt idx="14">
                  <c:v>2015.0</c:v>
                </c:pt>
              </c:numCache>
            </c:numRef>
          </c:cat>
          <c:val>
            <c:numRef>
              <c:f>Data!$C$4:$C$18</c:f>
              <c:numCache>
                <c:formatCode>_(???,??0_);[Red]\(???,??0\);</c:formatCode>
                <c:ptCount val="15"/>
                <c:pt idx="0">
                  <c:v>339.0</c:v>
                </c:pt>
                <c:pt idx="1">
                  <c:v>303.0</c:v>
                </c:pt>
                <c:pt idx="2">
                  <c:v>312.0</c:v>
                </c:pt>
                <c:pt idx="3">
                  <c:v>308.7</c:v>
                </c:pt>
                <c:pt idx="4">
                  <c:v>306.0</c:v>
                </c:pt>
                <c:pt idx="5">
                  <c:v>285.0</c:v>
                </c:pt>
                <c:pt idx="6">
                  <c:v>306.0</c:v>
                </c:pt>
                <c:pt idx="7">
                  <c:v>302.0</c:v>
                </c:pt>
                <c:pt idx="8">
                  <c:v>335.0</c:v>
                </c:pt>
                <c:pt idx="9">
                  <c:v>403.0</c:v>
                </c:pt>
                <c:pt idx="10">
                  <c:v>481.0</c:v>
                </c:pt>
                <c:pt idx="11">
                  <c:v>593.0</c:v>
                </c:pt>
                <c:pt idx="12">
                  <c:v>714.0</c:v>
                </c:pt>
                <c:pt idx="13">
                  <c:v>878.0</c:v>
                </c:pt>
                <c:pt idx="14">
                  <c:v>1032.0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6900200"/>
        <c:axId val="-2136873144"/>
      </c:lineChart>
      <c:catAx>
        <c:axId val="-2136974552"/>
        <c:scaling>
          <c:orientation val="minMax"/>
        </c:scaling>
        <c:delete val="0"/>
        <c:axPos val="b"/>
        <c:numFmt formatCode="0000;;;" sourceLinked="1"/>
        <c:majorTickMark val="out"/>
        <c:minorTickMark val="none"/>
        <c:tickLblPos val="nextTo"/>
        <c:spPr>
          <a:ln>
            <a:solidFill>
              <a:srgbClr val="0000FF"/>
            </a:solidFill>
          </a:ln>
        </c:spPr>
        <c:txPr>
          <a:bodyPr/>
          <a:lstStyle/>
          <a:p>
            <a:pPr>
              <a:defRPr>
                <a:solidFill>
                  <a:srgbClr val="0000FF"/>
                </a:solidFill>
              </a:defRPr>
            </a:pPr>
            <a:endParaRPr lang="en-US"/>
          </a:p>
        </c:txPr>
        <c:crossAx val="-2136969320"/>
        <c:crosses val="autoZero"/>
        <c:auto val="1"/>
        <c:lblAlgn val="ctr"/>
        <c:lblOffset val="100"/>
        <c:noMultiLvlLbl val="0"/>
      </c:catAx>
      <c:valAx>
        <c:axId val="-2136969320"/>
        <c:scaling>
          <c:orientation val="minMax"/>
          <c:max val="6.3E7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</a:t>
                </a:r>
                <a:r>
                  <a:rPr lang="en-US" baseline="0"/>
                  <a:t> s</a:t>
                </a:r>
                <a:r>
                  <a:rPr lang="en-US"/>
                  <a:t>taff costs</a:t>
                </a:r>
              </a:p>
            </c:rich>
          </c:tx>
          <c:layout/>
          <c:overlay val="0"/>
        </c:title>
        <c:numFmt formatCode="&quot;£&quot;?0,,&quot;m&quot;" sourceLinked="0"/>
        <c:majorTickMark val="out"/>
        <c:minorTickMark val="none"/>
        <c:tickLblPos val="nextTo"/>
        <c:crossAx val="-2136974552"/>
        <c:crosses val="autoZero"/>
        <c:crossBetween val="between"/>
      </c:valAx>
      <c:valAx>
        <c:axId val="-2136873144"/>
        <c:scaling>
          <c:orientation val="minMax"/>
          <c:max val="1050.0"/>
          <c:min val="0.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Full-time equivalent staff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>
              <a:defRPr>
                <a:solidFill>
                  <a:srgbClr val="FF0000"/>
                </a:solidFill>
              </a:defRPr>
            </a:pPr>
            <a:endParaRPr lang="en-US"/>
          </a:p>
        </c:txPr>
        <c:crossAx val="-2136900200"/>
        <c:crosses val="max"/>
        <c:crossBetween val="between"/>
        <c:majorUnit val="100.0"/>
      </c:valAx>
      <c:catAx>
        <c:axId val="-2136900200"/>
        <c:scaling>
          <c:orientation val="minMax"/>
        </c:scaling>
        <c:delete val="1"/>
        <c:axPos val="b"/>
        <c:numFmt formatCode="0000;;;" sourceLinked="1"/>
        <c:majorTickMark val="out"/>
        <c:minorTickMark val="none"/>
        <c:tickLblPos val="nextTo"/>
        <c:crossAx val="-21368731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egendEntry>
        <c:idx val="2"/>
        <c:txPr>
          <a:bodyPr/>
          <a:lstStyle/>
          <a:p>
            <a:pPr>
              <a:defRPr>
                <a:solidFill>
                  <a:srgbClr val="FF0000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149275469897865"/>
          <c:y val="0.118774187514646"/>
          <c:w val="0.494511898537353"/>
          <c:h val="0.05898490937338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5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3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4662" cy="56242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B3:G18" totalsRowShown="0" headerRowDxfId="13" dataDxfId="16" tableBorderDxfId="6" headerRowCellStyle="Comma" dataCellStyle="Comma">
  <sortState ref="B3:E17">
    <sortCondition ref="B1:B16"/>
  </sortState>
  <tableColumns count="6">
    <tableColumn id="1" name="Financial year ending" dataDxfId="5" dataCellStyle="Comma"/>
    <tableColumn id="2" name="Full-time equivalent staff" dataDxfId="4" dataCellStyle="Comma"/>
    <tableColumn id="3" name="Annual staff costs" dataDxfId="3" dataCellStyle="Comma"/>
    <tableColumn id="4" name="£/FTE/year" dataDxfId="2" dataCellStyle="Comma">
      <calculatedColumnFormula>D4/C4</calculatedColumnFormula>
    </tableColumn>
    <tableColumn id="5" name="FTE growth" dataDxfId="1" dataCellStyle="Comma">
      <calculatedColumnFormula>Table1[[#This Row],[Full-time equivalent staff]]/C3-1</calculatedColumnFormula>
    </tableColumn>
    <tableColumn id="6" name="Staff cost growth" dataDxfId="0" dataCellStyle="Comma">
      <calculatedColumnFormula>Table1[[#This Row],[Annual staff costs]]/D3-1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2:F27" totalsRowShown="0" headerRowDxfId="15" dataDxfId="14" headerRowCellStyle="Comma" dataCellStyle="Comma">
  <tableColumns count="6">
    <tableColumn id="1" name=" " dataDxfId="12" dataCellStyle="Comma"/>
    <tableColumn id="2" name="2014/2015" dataDxfId="11" dataCellStyle="Comma"/>
    <tableColumn id="3" name="2013/2014" dataDxfId="10" dataCellStyle="Comma"/>
    <tableColumn id="4" name="2012/2013" dataDxfId="9" dataCellStyle="Comma"/>
    <tableColumn id="5" name="Annual growth 2013/2014 to 2014/2015" dataDxfId="8" dataCellStyle="Comma">
      <calculatedColumnFormula>B23/C23-1</calculatedColumnFormula>
    </tableColumn>
    <tableColumn id="6" name="Annual growth 2012/2013 to 2014/2015" dataDxfId="7" dataCellStyle="Comma">
      <calculatedColumnFormula>SQRT(B23/D23)-1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workbookViewId="0"/>
  </sheetViews>
  <sheetFormatPr baseColWidth="10" defaultColWidth="17.1640625" defaultRowHeight="15" x14ac:dyDescent="0"/>
  <cols>
    <col min="1" max="1" width="35" style="5" bestFit="1" customWidth="1"/>
    <col min="2" max="2" width="17.1640625" style="2"/>
    <col min="3" max="3" width="17.1640625" style="3"/>
    <col min="4" max="4" width="17.1640625" style="4"/>
    <col min="5" max="16384" width="17.1640625" style="5"/>
  </cols>
  <sheetData>
    <row r="1" spans="1:7" ht="19">
      <c r="A1" s="1" t="s">
        <v>17</v>
      </c>
    </row>
    <row r="2" spans="1:7" s="6" customFormat="1"/>
    <row r="3" spans="1:7" s="7" customFormat="1" ht="30">
      <c r="B3" s="8" t="s">
        <v>4</v>
      </c>
      <c r="C3" s="9" t="s">
        <v>6</v>
      </c>
      <c r="D3" s="10" t="s">
        <v>5</v>
      </c>
      <c r="E3" s="11" t="s">
        <v>18</v>
      </c>
      <c r="F3" s="8" t="s">
        <v>14</v>
      </c>
      <c r="G3" s="8" t="s">
        <v>15</v>
      </c>
    </row>
    <row r="4" spans="1:7">
      <c r="B4" s="15">
        <v>2001</v>
      </c>
      <c r="C4" s="16">
        <v>339</v>
      </c>
      <c r="D4" s="17">
        <v>13604000</v>
      </c>
      <c r="E4" s="18">
        <f t="shared" ref="E4:E18" si="0">D4/C4</f>
        <v>40129.793510324482</v>
      </c>
      <c r="F4" s="19" t="e">
        <f>Table1[[#This Row],[Full-time equivalent staff]]/C3-1</f>
        <v>#VALUE!</v>
      </c>
      <c r="G4" s="19" t="e">
        <f>Table1[[#This Row],[Annual staff costs]]/D3-1</f>
        <v>#VALUE!</v>
      </c>
    </row>
    <row r="5" spans="1:7">
      <c r="B5" s="15">
        <v>2002</v>
      </c>
      <c r="C5" s="16">
        <v>303</v>
      </c>
      <c r="D5" s="17">
        <v>12699000</v>
      </c>
      <c r="E5" s="18">
        <f t="shared" si="0"/>
        <v>41910.891089108911</v>
      </c>
      <c r="F5" s="19">
        <f>Table1[[#This Row],[Full-time equivalent staff]]/C4-1</f>
        <v>-0.10619469026548678</v>
      </c>
      <c r="G5" s="19">
        <f>Table1[[#This Row],[Annual staff costs]]/D4-1</f>
        <v>-6.6524551602469839E-2</v>
      </c>
    </row>
    <row r="6" spans="1:7">
      <c r="B6" s="15">
        <v>2003</v>
      </c>
      <c r="C6" s="16">
        <v>312</v>
      </c>
      <c r="D6" s="17">
        <v>15480000</v>
      </c>
      <c r="E6" s="18">
        <f t="shared" si="0"/>
        <v>49615.384615384617</v>
      </c>
      <c r="F6" s="19">
        <f>Table1[[#This Row],[Full-time equivalent staff]]/C5-1</f>
        <v>2.9702970297029729E-2</v>
      </c>
      <c r="G6" s="19">
        <f>Table1[[#This Row],[Annual staff costs]]/D5-1</f>
        <v>0.21899362154500346</v>
      </c>
    </row>
    <row r="7" spans="1:7">
      <c r="B7" s="15">
        <v>2004</v>
      </c>
      <c r="C7" s="16">
        <v>308.7</v>
      </c>
      <c r="D7" s="17">
        <v>16262000</v>
      </c>
      <c r="E7" s="18">
        <f t="shared" si="0"/>
        <v>52678.976352445745</v>
      </c>
      <c r="F7" s="19">
        <f>Table1[[#This Row],[Full-time equivalent staff]]/C6-1</f>
        <v>-1.057692307692315E-2</v>
      </c>
      <c r="G7" s="19">
        <f>Table1[[#This Row],[Annual staff costs]]/D6-1</f>
        <v>5.0516795865633179E-2</v>
      </c>
    </row>
    <row r="8" spans="1:7">
      <c r="B8" s="15">
        <v>2005</v>
      </c>
      <c r="C8" s="16">
        <v>306</v>
      </c>
      <c r="D8" s="17">
        <v>16571000</v>
      </c>
      <c r="E8" s="18">
        <f t="shared" si="0"/>
        <v>54153.594771241827</v>
      </c>
      <c r="F8" s="19">
        <f>Table1[[#This Row],[Full-time equivalent staff]]/C7-1</f>
        <v>-8.7463556851311575E-3</v>
      </c>
      <c r="G8" s="19">
        <f>Table1[[#This Row],[Annual staff costs]]/D7-1</f>
        <v>1.9001352847128228E-2</v>
      </c>
    </row>
    <row r="9" spans="1:7">
      <c r="B9" s="15">
        <v>2006</v>
      </c>
      <c r="C9" s="16">
        <v>285</v>
      </c>
      <c r="D9" s="17">
        <v>16511000</v>
      </c>
      <c r="E9" s="18">
        <f t="shared" si="0"/>
        <v>57933.333333333336</v>
      </c>
      <c r="F9" s="19">
        <f>Table1[[#This Row],[Full-time equivalent staff]]/C8-1</f>
        <v>-6.8627450980392135E-2</v>
      </c>
      <c r="G9" s="19">
        <f>Table1[[#This Row],[Annual staff costs]]/D8-1</f>
        <v>-3.6207832961197006E-3</v>
      </c>
    </row>
    <row r="10" spans="1:7">
      <c r="B10" s="15">
        <v>2007</v>
      </c>
      <c r="C10" s="16">
        <v>306</v>
      </c>
      <c r="D10" s="17">
        <v>18610000</v>
      </c>
      <c r="E10" s="18">
        <f t="shared" si="0"/>
        <v>60816.993464052284</v>
      </c>
      <c r="F10" s="19">
        <f>Table1[[#This Row],[Full-time equivalent staff]]/C9-1</f>
        <v>7.3684210526315796E-2</v>
      </c>
      <c r="G10" s="19">
        <f>Table1[[#This Row],[Annual staff costs]]/D9-1</f>
        <v>0.12712736963236626</v>
      </c>
    </row>
    <row r="11" spans="1:7">
      <c r="B11" s="15">
        <v>2008</v>
      </c>
      <c r="C11" s="16">
        <v>302</v>
      </c>
      <c r="D11" s="17">
        <v>19056000</v>
      </c>
      <c r="E11" s="18">
        <f t="shared" si="0"/>
        <v>63099.337748344369</v>
      </c>
      <c r="F11" s="19">
        <f>Table1[[#This Row],[Full-time equivalent staff]]/C10-1</f>
        <v>-1.3071895424836555E-2</v>
      </c>
      <c r="G11" s="19">
        <f>Table1[[#This Row],[Annual staff costs]]/D10-1</f>
        <v>2.3965609887157457E-2</v>
      </c>
    </row>
    <row r="12" spans="1:7">
      <c r="B12" s="15">
        <v>2009</v>
      </c>
      <c r="C12" s="16">
        <v>335</v>
      </c>
      <c r="D12" s="17">
        <v>20482000</v>
      </c>
      <c r="E12" s="18">
        <f t="shared" si="0"/>
        <v>61140.298507462685</v>
      </c>
      <c r="F12" s="19">
        <f>Table1[[#This Row],[Full-time equivalent staff]]/C11-1</f>
        <v>0.10927152317880795</v>
      </c>
      <c r="G12" s="19">
        <f>Table1[[#This Row],[Annual staff costs]]/D11-1</f>
        <v>7.483207388748947E-2</v>
      </c>
    </row>
    <row r="13" spans="1:7">
      <c r="B13" s="15">
        <v>2010</v>
      </c>
      <c r="C13" s="16">
        <v>403</v>
      </c>
      <c r="D13" s="17">
        <v>26097000</v>
      </c>
      <c r="E13" s="18">
        <f t="shared" si="0"/>
        <v>64756.823821339953</v>
      </c>
      <c r="F13" s="19">
        <f>Table1[[#This Row],[Full-time equivalent staff]]/C12-1</f>
        <v>0.20298507462686577</v>
      </c>
      <c r="G13" s="19">
        <f>Table1[[#This Row],[Annual staff costs]]/D12-1</f>
        <v>0.27414315008299961</v>
      </c>
    </row>
    <row r="14" spans="1:7">
      <c r="B14" s="15">
        <v>2011</v>
      </c>
      <c r="C14" s="16">
        <v>481</v>
      </c>
      <c r="D14" s="17">
        <v>32463000</v>
      </c>
      <c r="E14" s="18">
        <f t="shared" si="0"/>
        <v>67490.644490644496</v>
      </c>
      <c r="F14" s="19">
        <f>Table1[[#This Row],[Full-time equivalent staff]]/C13-1</f>
        <v>0.19354838709677424</v>
      </c>
      <c r="G14" s="19">
        <f>Table1[[#This Row],[Annual staff costs]]/D13-1</f>
        <v>0.24393608460742611</v>
      </c>
    </row>
    <row r="15" spans="1:7">
      <c r="B15" s="15">
        <v>2012</v>
      </c>
      <c r="C15" s="16">
        <v>593</v>
      </c>
      <c r="D15" s="17">
        <v>35866000</v>
      </c>
      <c r="E15" s="18">
        <f t="shared" si="0"/>
        <v>60482.293423271498</v>
      </c>
      <c r="F15" s="19">
        <f>Table1[[#This Row],[Full-time equivalent staff]]/C14-1</f>
        <v>0.23284823284823286</v>
      </c>
      <c r="G15" s="19">
        <f>Table1[[#This Row],[Annual staff costs]]/D14-1</f>
        <v>0.10482703385392611</v>
      </c>
    </row>
    <row r="16" spans="1:7">
      <c r="B16" s="15">
        <v>2013</v>
      </c>
      <c r="C16" s="16">
        <v>714</v>
      </c>
      <c r="D16" s="17">
        <v>43361000</v>
      </c>
      <c r="E16" s="18">
        <f t="shared" si="0"/>
        <v>60729.691876750701</v>
      </c>
      <c r="F16" s="19">
        <f>Table1[[#This Row],[Full-time equivalent staff]]/C15-1</f>
        <v>0.20404721753794264</v>
      </c>
      <c r="G16" s="19">
        <f>Table1[[#This Row],[Annual staff costs]]/D15-1</f>
        <v>0.20897228573021809</v>
      </c>
    </row>
    <row r="17" spans="1:7">
      <c r="B17" s="15">
        <v>2014</v>
      </c>
      <c r="C17" s="16">
        <v>878</v>
      </c>
      <c r="D17" s="17">
        <v>55112000</v>
      </c>
      <c r="E17" s="18">
        <f t="shared" si="0"/>
        <v>62769.931662870156</v>
      </c>
      <c r="F17" s="19">
        <f>Table1[[#This Row],[Full-time equivalent staff]]/C16-1</f>
        <v>0.22969187675070035</v>
      </c>
      <c r="G17" s="19">
        <f>Table1[[#This Row],[Annual staff costs]]/D16-1</f>
        <v>0.27100389751158871</v>
      </c>
    </row>
    <row r="18" spans="1:7">
      <c r="B18" s="15">
        <v>2015</v>
      </c>
      <c r="C18" s="16">
        <v>1032</v>
      </c>
      <c r="D18" s="17">
        <v>59378000</v>
      </c>
      <c r="E18" s="18">
        <f t="shared" si="0"/>
        <v>57536.821705426359</v>
      </c>
      <c r="F18" s="19">
        <f>Table1[[#This Row],[Full-time equivalent staff]]/C17-1</f>
        <v>0.17539863325740312</v>
      </c>
      <c r="G18" s="19">
        <f>Table1[[#This Row],[Annual staff costs]]/D17-1</f>
        <v>7.7406009580490709E-2</v>
      </c>
    </row>
    <row r="20" spans="1:7" ht="19">
      <c r="A20" s="1" t="s">
        <v>13</v>
      </c>
    </row>
    <row r="22" spans="1:7" ht="45">
      <c r="A22" s="10" t="s">
        <v>12</v>
      </c>
      <c r="B22" s="12" t="s">
        <v>10</v>
      </c>
      <c r="C22" s="10" t="s">
        <v>11</v>
      </c>
      <c r="D22" s="12" t="s">
        <v>16</v>
      </c>
      <c r="E22" s="10" t="s">
        <v>7</v>
      </c>
      <c r="F22" s="10" t="s">
        <v>8</v>
      </c>
    </row>
    <row r="23" spans="1:7">
      <c r="A23" s="13" t="s">
        <v>2</v>
      </c>
      <c r="B23" s="16">
        <v>1032</v>
      </c>
      <c r="C23" s="16">
        <v>878</v>
      </c>
      <c r="D23" s="16">
        <v>714</v>
      </c>
      <c r="E23" s="19">
        <f>B23/C23-1</f>
        <v>0.17539863325740312</v>
      </c>
      <c r="F23" s="19">
        <f>SQRT(B23/D23)-1</f>
        <v>0.20223880791650717</v>
      </c>
    </row>
    <row r="24" spans="1:7">
      <c r="A24" s="14" t="s">
        <v>0</v>
      </c>
      <c r="B24" s="16">
        <v>190</v>
      </c>
      <c r="C24" s="16">
        <v>169</v>
      </c>
      <c r="D24" s="16">
        <v>159</v>
      </c>
      <c r="E24" s="19">
        <f>B24/C24-1</f>
        <v>0.12426035502958577</v>
      </c>
      <c r="F24" s="19">
        <f>SQRT(B24/D24)-1</f>
        <v>9.3146172046135511E-2</v>
      </c>
    </row>
    <row r="25" spans="1:7">
      <c r="A25" s="14" t="s">
        <v>1</v>
      </c>
      <c r="B25" s="16">
        <v>219</v>
      </c>
      <c r="C25" s="16">
        <v>186</v>
      </c>
      <c r="D25" s="16">
        <v>159</v>
      </c>
      <c r="E25" s="19">
        <f>B25/C25-1</f>
        <v>0.17741935483870974</v>
      </c>
      <c r="F25" s="19">
        <f>SQRT(B25/D25)-1</f>
        <v>0.17360917283652721</v>
      </c>
    </row>
    <row r="26" spans="1:7">
      <c r="A26" s="13" t="s">
        <v>9</v>
      </c>
      <c r="B26" s="16">
        <v>476</v>
      </c>
      <c r="C26" s="16">
        <v>386</v>
      </c>
      <c r="D26" s="16">
        <v>275</v>
      </c>
      <c r="E26" s="19">
        <f>B26/C26-1</f>
        <v>0.23316062176165797</v>
      </c>
      <c r="F26" s="19">
        <f>SQRT(B26/D26)-1</f>
        <v>0.31564018291822138</v>
      </c>
    </row>
    <row r="27" spans="1:7">
      <c r="A27" s="13" t="s">
        <v>3</v>
      </c>
      <c r="B27" s="16">
        <f>B23-B26</f>
        <v>556</v>
      </c>
      <c r="C27" s="16">
        <f>C23-C26</f>
        <v>492</v>
      </c>
      <c r="D27" s="16">
        <f>D23-D26</f>
        <v>439</v>
      </c>
      <c r="E27" s="19">
        <f>B27/C27-1</f>
        <v>0.13008130081300817</v>
      </c>
      <c r="F27" s="19">
        <f>SQRT(B27/D27)-1</f>
        <v>0.12539540001642635</v>
      </c>
    </row>
  </sheetData>
  <pageMargins left="0.75" right="0.75" top="1" bottom="1" header="0.5" footer="0.5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Franck Latrémolière (Reckon)</cp:lastModifiedBy>
  <dcterms:created xsi:type="dcterms:W3CDTF">2015-06-20T18:37:30Z</dcterms:created>
  <dcterms:modified xsi:type="dcterms:W3CDTF">2015-06-26T18:16:17Z</dcterms:modified>
  <cp:category/>
</cp:coreProperties>
</file>